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Řízení a organizace školy\Školní rok 2020-2021\veřejné zakázky\plány oprav\"/>
    </mc:Choice>
  </mc:AlternateContent>
  <xr:revisionPtr revIDLastSave="0" documentId="8_{DC875D04-2106-41A0-BC8D-72792E3C14EC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Pol'!$A$1:$X$104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I11" i="12"/>
  <c r="K11" i="12"/>
  <c r="M11" i="12"/>
  <c r="O11" i="12"/>
  <c r="Q11" i="12"/>
  <c r="V11" i="12"/>
  <c r="G15" i="12"/>
  <c r="M15" i="12" s="1"/>
  <c r="I15" i="12"/>
  <c r="K15" i="12"/>
  <c r="O15" i="12"/>
  <c r="Q15" i="12"/>
  <c r="V15" i="12"/>
  <c r="G18" i="12"/>
  <c r="G8" i="12" s="1"/>
  <c r="I18" i="12"/>
  <c r="K18" i="12"/>
  <c r="O18" i="12"/>
  <c r="O8" i="12" s="1"/>
  <c r="Q18" i="12"/>
  <c r="V18" i="12"/>
  <c r="G21" i="12"/>
  <c r="M21" i="12" s="1"/>
  <c r="I21" i="12"/>
  <c r="K21" i="12"/>
  <c r="O21" i="12"/>
  <c r="Q21" i="12"/>
  <c r="V21" i="12"/>
  <c r="G25" i="12"/>
  <c r="M25" i="12" s="1"/>
  <c r="I25" i="12"/>
  <c r="I24" i="12" s="1"/>
  <c r="K25" i="12"/>
  <c r="O25" i="12"/>
  <c r="Q25" i="12"/>
  <c r="V25" i="12"/>
  <c r="G28" i="12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6" i="12"/>
  <c r="G35" i="12" s="1"/>
  <c r="I51" i="1" s="1"/>
  <c r="I36" i="12"/>
  <c r="I35" i="12" s="1"/>
  <c r="K36" i="12"/>
  <c r="K35" i="12" s="1"/>
  <c r="O36" i="12"/>
  <c r="O35" i="12" s="1"/>
  <c r="Q36" i="12"/>
  <c r="Q35" i="12" s="1"/>
  <c r="V36" i="12"/>
  <c r="V35" i="12" s="1"/>
  <c r="Q38" i="12"/>
  <c r="G39" i="12"/>
  <c r="M39" i="12" s="1"/>
  <c r="M38" i="12" s="1"/>
  <c r="I39" i="12"/>
  <c r="I38" i="12" s="1"/>
  <c r="K39" i="12"/>
  <c r="K38" i="12" s="1"/>
  <c r="O39" i="12"/>
  <c r="O38" i="12" s="1"/>
  <c r="Q39" i="12"/>
  <c r="V39" i="12"/>
  <c r="V38" i="12" s="1"/>
  <c r="G43" i="12"/>
  <c r="I43" i="12"/>
  <c r="K43" i="12"/>
  <c r="O43" i="12"/>
  <c r="Q43" i="12"/>
  <c r="Q42" i="12" s="1"/>
  <c r="V43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6" i="12"/>
  <c r="G55" i="12" s="1"/>
  <c r="I54" i="1" s="1"/>
  <c r="I56" i="12"/>
  <c r="I55" i="12" s="1"/>
  <c r="K56" i="12"/>
  <c r="K55" i="12" s="1"/>
  <c r="O56" i="12"/>
  <c r="O55" i="12" s="1"/>
  <c r="Q56" i="12"/>
  <c r="Q55" i="12" s="1"/>
  <c r="V56" i="12"/>
  <c r="V55" i="12" s="1"/>
  <c r="G58" i="12"/>
  <c r="G57" i="12" s="1"/>
  <c r="I55" i="1" s="1"/>
  <c r="I58" i="12"/>
  <c r="I57" i="12" s="1"/>
  <c r="K58" i="12"/>
  <c r="K57" i="12" s="1"/>
  <c r="O58" i="12"/>
  <c r="O57" i="12" s="1"/>
  <c r="Q58" i="12"/>
  <c r="Q57" i="12" s="1"/>
  <c r="V58" i="12"/>
  <c r="V57" i="12" s="1"/>
  <c r="G61" i="12"/>
  <c r="I61" i="12"/>
  <c r="K61" i="12"/>
  <c r="M61" i="12"/>
  <c r="O61" i="12"/>
  <c r="Q61" i="12"/>
  <c r="V61" i="12"/>
  <c r="G68" i="12"/>
  <c r="M68" i="12" s="1"/>
  <c r="I68" i="12"/>
  <c r="K68" i="12"/>
  <c r="O68" i="12"/>
  <c r="Q68" i="12"/>
  <c r="V68" i="12"/>
  <c r="V60" i="12" s="1"/>
  <c r="G70" i="12"/>
  <c r="G69" i="12" s="1"/>
  <c r="I57" i="1" s="1"/>
  <c r="I70" i="12"/>
  <c r="I69" i="12" s="1"/>
  <c r="K70" i="12"/>
  <c r="K69" i="12" s="1"/>
  <c r="O70" i="12"/>
  <c r="O69" i="12" s="1"/>
  <c r="Q70" i="12"/>
  <c r="Q69" i="12" s="1"/>
  <c r="V70" i="12"/>
  <c r="V69" i="12" s="1"/>
  <c r="I72" i="12"/>
  <c r="G73" i="12"/>
  <c r="G72" i="12" s="1"/>
  <c r="I58" i="1" s="1"/>
  <c r="I73" i="12"/>
  <c r="K73" i="12"/>
  <c r="K72" i="12" s="1"/>
  <c r="O73" i="12"/>
  <c r="O72" i="12" s="1"/>
  <c r="Q73" i="12"/>
  <c r="Q72" i="12" s="1"/>
  <c r="V73" i="12"/>
  <c r="V72" i="12" s="1"/>
  <c r="G75" i="12"/>
  <c r="I59" i="1" s="1"/>
  <c r="O75" i="12"/>
  <c r="G76" i="12"/>
  <c r="M76" i="12" s="1"/>
  <c r="I76" i="12"/>
  <c r="K76" i="12"/>
  <c r="K75" i="12" s="1"/>
  <c r="O76" i="12"/>
  <c r="Q76" i="12"/>
  <c r="V76" i="12"/>
  <c r="V75" i="12" s="1"/>
  <c r="G78" i="12"/>
  <c r="M78" i="12" s="1"/>
  <c r="I78" i="12"/>
  <c r="K78" i="12"/>
  <c r="O78" i="12"/>
  <c r="Q78" i="12"/>
  <c r="V78" i="12"/>
  <c r="G81" i="12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2" i="12"/>
  <c r="M92" i="12" s="1"/>
  <c r="M91" i="12" s="1"/>
  <c r="I92" i="12"/>
  <c r="I91" i="12" s="1"/>
  <c r="K92" i="12"/>
  <c r="K91" i="12" s="1"/>
  <c r="O92" i="12"/>
  <c r="O91" i="12" s="1"/>
  <c r="Q92" i="12"/>
  <c r="Q91" i="12" s="1"/>
  <c r="V92" i="12"/>
  <c r="V91" i="12" s="1"/>
  <c r="AE94" i="12"/>
  <c r="F40" i="1" s="1"/>
  <c r="I20" i="1"/>
  <c r="I18" i="1"/>
  <c r="O42" i="12" l="1"/>
  <c r="G80" i="12"/>
  <c r="I60" i="1" s="1"/>
  <c r="O60" i="12"/>
  <c r="O24" i="12"/>
  <c r="K8" i="12"/>
  <c r="F41" i="1"/>
  <c r="K80" i="12"/>
  <c r="I80" i="12"/>
  <c r="K42" i="12"/>
  <c r="Q75" i="12"/>
  <c r="K60" i="12"/>
  <c r="I60" i="12"/>
  <c r="I42" i="12"/>
  <c r="V24" i="12"/>
  <c r="I8" i="12"/>
  <c r="G42" i="12"/>
  <c r="I53" i="1" s="1"/>
  <c r="I49" i="1"/>
  <c r="AF94" i="12"/>
  <c r="V80" i="12"/>
  <c r="G24" i="12"/>
  <c r="I50" i="1" s="1"/>
  <c r="M73" i="12"/>
  <c r="M72" i="12" s="1"/>
  <c r="G91" i="12"/>
  <c r="I61" i="1" s="1"/>
  <c r="I19" i="1" s="1"/>
  <c r="Q80" i="12"/>
  <c r="I75" i="12"/>
  <c r="M56" i="12"/>
  <c r="M55" i="12" s="1"/>
  <c r="K24" i="12"/>
  <c r="F39" i="1"/>
  <c r="O80" i="12"/>
  <c r="M75" i="12"/>
  <c r="Q60" i="12"/>
  <c r="V42" i="12"/>
  <c r="Q24" i="12"/>
  <c r="V8" i="12"/>
  <c r="Q8" i="12"/>
  <c r="M60" i="12"/>
  <c r="M81" i="12"/>
  <c r="M80" i="12" s="1"/>
  <c r="G60" i="12"/>
  <c r="I56" i="1" s="1"/>
  <c r="I17" i="1" s="1"/>
  <c r="M58" i="12"/>
  <c r="M57" i="12" s="1"/>
  <c r="M43" i="12"/>
  <c r="M42" i="12" s="1"/>
  <c r="G38" i="12"/>
  <c r="I52" i="1" s="1"/>
  <c r="M36" i="12"/>
  <c r="M35" i="12" s="1"/>
  <c r="M28" i="12"/>
  <c r="M24" i="12" s="1"/>
  <c r="M18" i="12"/>
  <c r="M8" i="12" s="1"/>
  <c r="M70" i="12"/>
  <c r="M69" i="12" s="1"/>
  <c r="J28" i="1"/>
  <c r="J26" i="1"/>
  <c r="G38" i="1"/>
  <c r="F38" i="1"/>
  <c r="J23" i="1"/>
  <c r="J24" i="1"/>
  <c r="J25" i="1"/>
  <c r="J27" i="1"/>
  <c r="E24" i="1"/>
  <c r="E26" i="1"/>
  <c r="F42" i="1" l="1"/>
  <c r="G39" i="1"/>
  <c r="G41" i="1"/>
  <c r="H41" i="1" s="1"/>
  <c r="I41" i="1" s="1"/>
  <c r="G40" i="1"/>
  <c r="H40" i="1" s="1"/>
  <c r="I40" i="1" s="1"/>
  <c r="I62" i="1"/>
  <c r="I16" i="1"/>
  <c r="I21" i="1" s="1"/>
  <c r="G94" i="12"/>
  <c r="J61" i="1" l="1"/>
  <c r="J51" i="1"/>
  <c r="J55" i="1"/>
  <c r="J60" i="1"/>
  <c r="J52" i="1"/>
  <c r="J49" i="1"/>
  <c r="J56" i="1"/>
  <c r="J53" i="1"/>
  <c r="J57" i="1"/>
  <c r="J50" i="1"/>
  <c r="J58" i="1"/>
  <c r="J54" i="1"/>
  <c r="J59" i="1"/>
  <c r="G42" i="1"/>
  <c r="G25" i="1" s="1"/>
  <c r="A25" i="1" s="1"/>
  <c r="H39" i="1"/>
  <c r="H42" i="1" s="1"/>
  <c r="G23" i="1"/>
  <c r="A23" i="1" s="1"/>
  <c r="A24" i="1" s="1"/>
  <c r="I39" i="1" l="1"/>
  <c r="I42" i="1" s="1"/>
  <c r="A26" i="1"/>
  <c r="G26" i="1"/>
  <c r="J62" i="1"/>
  <c r="G24" i="1"/>
  <c r="A27" i="1" s="1"/>
  <c r="G29" i="1" s="1"/>
  <c r="G27" i="1" s="1"/>
  <c r="G28" i="1"/>
  <c r="A29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<sst xmlns="http://schemas.openxmlformats.org/spreadsheetml/2006/main" count="525" uniqueCount="240">
  <si>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</si>
  <si>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</si>
  <si>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</si>
  <si>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</si>
  <si>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</si>
  <si>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</si>
  <si>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</si>
  <si>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</si>
  <si>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</si>
  <si>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</si>
  <si>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</si>
  <si>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</si>
  <si>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</si>
  <si>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</si>
  <si>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</si>
  <si>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</si>
  <si>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</si>
  <si>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</si>
  <si>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</si>
  <si>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</si>
  <si>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</si>
  <si>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</si>
  <si>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</si>
  <si>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</si>
  <si>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</si>
  <si>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</si>
  <si>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</si>
  <si>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</si>
  <si>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</si>
  <si>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</si>
  <si>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</si>
  <si>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</si>
  <si>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</si>
  <si>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</si>
  <si>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</si>
  <si>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</si>
  <si>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</si>
  <si>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</si>
  <si>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</si>
  <si>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</si>
  <si>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</si>
  <si>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</si>
  <si>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</si>
  <si>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</si>
  <si>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Výměna dveří ZŠ Bosonohy</t>
  </si>
  <si>
    <t>SO01</t>
  </si>
  <si>
    <t>Objekt:</t>
  </si>
  <si>
    <t>Rozpočet:</t>
  </si>
  <si>
    <t>sdfsdf</t>
  </si>
  <si>
    <t>0072021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</si>
  <si>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</si>
  <si>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</si>
  <si>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</si>
  <si>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</si>
  <si>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</si>
  <si>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</si>
  <si>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</si>
  <si>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</si>
  <si>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</si>
  <si>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</si>
  <si>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</si>
  <si>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</si>
  <si>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</si>
  <si>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</si>
  <si>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</si>
  <si>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</si>
  <si>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</si>
  <si>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762</t>
  </si>
  <si>
    <t>Konstrukce tesařské</t>
  </si>
  <si>
    <t>766</t>
  </si>
  <si>
    <t>Konstrukce truhlářské</t>
  </si>
  <si>
    <t>767</t>
  </si>
  <si>
    <t>Konstrukce zámečnické</t>
  </si>
  <si>
    <t>776</t>
  </si>
  <si>
    <t>Podlahy povlakové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</si>
  <si>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</si>
  <si>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</si>
  <si>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</si>
  <si>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</si>
  <si>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</si>
  <si>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</si>
  <si>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</si>
  <si>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</si>
  <si>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</si>
  <si>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</si>
  <si>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</si>
  <si>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</si>
  <si>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</si>
  <si>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</si>
  <si>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</si>
  <si>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</si>
  <si>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</si>
  <si>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</si>
  <si>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</si>
  <si>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</si>
  <si>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</si>
  <si>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</si>
  <si>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</si>
  <si>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</si>
  <si>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</si>
  <si>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</si>
  <si>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</si>
  <si>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</si>
  <si>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</si>
  <si>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</si>
  <si>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</si>
  <si>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</si>
  <si>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</si>
  <si>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</si>
  <si>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317234410R00</t>
  </si>
  <si>
    <t>Vyzdívka mezi nosníky cihlami pálenými na MC</t>
  </si>
  <si>
    <t>m3</t>
  </si>
  <si>
    <t>RTS 20/ I</t>
  </si>
  <si>
    <t>Indiv</t>
  </si>
  <si>
    <t>Práce</t>
  </si>
  <si>
    <t>POL1_</t>
  </si>
  <si>
    <t>nadporaží š x v x dl x kusy : 0,69*0,1*(1,33+0,2*2)*4</t>
  </si>
  <si>
    <t>VV</t>
  </si>
  <si>
    <t>317944311R00</t>
  </si>
  <si>
    <t>Válcované nosníky do č.12 do připravených otvorů</t>
  </si>
  <si>
    <t>t</t>
  </si>
  <si>
    <t xml:space="preserve">odhad - v případě, že bude nadpraží : </t>
  </si>
  <si>
    <t>uvolněné po vybourání původního obkladu nadpraží : (0,2*2+1,33)*2*4*0,015202</t>
  </si>
  <si>
    <t>T profil do středu nadpraží : (0,2*2+1,33)*4*0,01077</t>
  </si>
  <si>
    <t>349231811RT2</t>
  </si>
  <si>
    <t>Přizdívka ostění s ozubem z cihel, kapsy do 15 cm s použitím suché maltové směsi</t>
  </si>
  <si>
    <t>m2</t>
  </si>
  <si>
    <t xml:space="preserve">v případě nesoudržného ostění : </t>
  </si>
  <si>
    <t>po vybvourání obkladu ostění : 0,69*2,51*2*4</t>
  </si>
  <si>
    <t>13335428R</t>
  </si>
  <si>
    <t>Úhelník nerovnoramenný L jakost S235 120x80x10 mm 11375</t>
  </si>
  <si>
    <t>SPCM</t>
  </si>
  <si>
    <t>Specifikace</t>
  </si>
  <si>
    <t>POL3_</t>
  </si>
  <si>
    <t>uvolněné po vybourání původního obkladu nadpraží : (0,2*2+1,33)*2*4*0,01502*1,1</t>
  </si>
  <si>
    <t>13337780R</t>
  </si>
  <si>
    <t>Tyč ocelová T jakost S235  80x80x8,5 mm 11375</t>
  </si>
  <si>
    <t>uvolněné po vybourání původního obkladu nadpraží : (0,2*2+1,33)*4*0,01077*1,1</t>
  </si>
  <si>
    <t>610991111VKM</t>
  </si>
  <si>
    <t>Zakrývání výplní vnitřních otvorů</t>
  </si>
  <si>
    <t>Vlastní</t>
  </si>
  <si>
    <t>při omítkách a malbách nové dveře : 1,6*2,6*2*4</t>
  </si>
  <si>
    <t>ostění : (0,735*2,45*2+1,306)*4</t>
  </si>
  <si>
    <t>612409991RT2</t>
  </si>
  <si>
    <t>Začištění omítek kolem oken,dveří, obkladů, soklíků apod. s použitím suché maltové směsi</t>
  </si>
  <si>
    <t>m</t>
  </si>
  <si>
    <t>začištění styku obložek a omítky z obou stran : (2,6*2+1,546)*2*4</t>
  </si>
  <si>
    <t>612481211RT2</t>
  </si>
  <si>
    <t xml:space="preserve">Montáž výztužné sítě(perlinky)do stěrky-vnit.stěny včetně výztužné sítě a stěrkového tmelu </t>
  </si>
  <si>
    <t>nadpraží úprava před obložkami : ((0,69*1,33)+(0,15+0,08)*2*(1,33+0,2*2)*2)*4</t>
  </si>
  <si>
    <t>612425931VBO</t>
  </si>
  <si>
    <t>Omítka vápenná vnitřní - štuková - okolo obložek nových dveří z chodby a z učebny</t>
  </si>
  <si>
    <t xml:space="preserve">úpravy ostění přesahy po odbourání a osazení nových obložek : </t>
  </si>
  <si>
    <t>odhad 150 mm z obou stran : (2,52*(0,15*2)*2+(1,33+0,2*2+0,15*2)*2)*4</t>
  </si>
  <si>
    <t>632443111R00</t>
  </si>
  <si>
    <t>Potěr CemFlow® CF 20, plocha do 100 m2, tl. 50 mm</t>
  </si>
  <si>
    <t>úprava a začištění prahů : 0,735*1,306*4</t>
  </si>
  <si>
    <t>941955001R00</t>
  </si>
  <si>
    <t>Lešení lehké pomocné, výška podlahy do 1,2 m</t>
  </si>
  <si>
    <t>pro montáž : 2*1*2*4</t>
  </si>
  <si>
    <t>pro bourání : 2*1*2*4</t>
  </si>
  <si>
    <t>965082922R00</t>
  </si>
  <si>
    <t>Odstranění násypu tl. do 10 cm, plocha do 2 m2</t>
  </si>
  <si>
    <t>odstranění prahových spojek : 1,33*0,69*4*0,05</t>
  </si>
  <si>
    <t>968061125R00</t>
  </si>
  <si>
    <t>Vyvěšení dřevěných dveřních křídel pl. do 2 m2</t>
  </si>
  <si>
    <t>kus</t>
  </si>
  <si>
    <t>2*4</t>
  </si>
  <si>
    <t>970231100VSL</t>
  </si>
  <si>
    <t>Řezání cihelného zdiva do hl. řezu 100 mm</t>
  </si>
  <si>
    <t xml:space="preserve">úprava rýh pro vtažení : </t>
  </si>
  <si>
    <t>ocelových L a T profilů : (0,2*2+1,33)*3*2*4</t>
  </si>
  <si>
    <t>0,69*0,1*3*4</t>
  </si>
  <si>
    <t>974031254R00</t>
  </si>
  <si>
    <t>Vysekání rýh zeď cihelná u stropu 10 x 15 cm</t>
  </si>
  <si>
    <t>odhad, pokud bude nutné : (0,2*2+1,33)*2*4</t>
  </si>
  <si>
    <t>968062455VBO</t>
  </si>
  <si>
    <t>Vybourání dřevěných dveřních zárubní pl. do 2 m2 původní s širokou obložkou</t>
  </si>
  <si>
    <t>1,33*2,507*4</t>
  </si>
  <si>
    <t>999281148R00</t>
  </si>
  <si>
    <t>Přesun hmot pro opravy a údržbu do v. 12 m,nošením</t>
  </si>
  <si>
    <t>Přesun hmot</t>
  </si>
  <si>
    <t>POL7_</t>
  </si>
  <si>
    <t>762522811R00</t>
  </si>
  <si>
    <t>Demontáž podlah s polštáři z prken tl. do 32 mm</t>
  </si>
  <si>
    <t>odstranění prahových spojek : 1,33*0,69*4</t>
  </si>
  <si>
    <t>766-01</t>
  </si>
  <si>
    <t>D+ M  dveře plné replika původních 2 křídlové kazetové-popis ve výkzau výměr</t>
  </si>
  <si>
    <t>ks</t>
  </si>
  <si>
    <t>masiv smrk konstrukce : 4</t>
  </si>
  <si>
    <t xml:space="preserve">průběžná spárovka smrk : </t>
  </si>
  <si>
    <t xml:space="preserve">v případě požadavku investora je možno výplně dveří nahradit mléčným conexem : </t>
  </si>
  <si>
    <t xml:space="preserve">lišty masiv smrk : </t>
  </si>
  <si>
    <t xml:space="preserve">panty, zarážky, zámek pro vložku FAB, kování šťítkové klika/klika : </t>
  </si>
  <si>
    <t xml:space="preserve">PÚ: vysokotlaký nástřik bílá barva : </t>
  </si>
  <si>
    <t>998766202R00</t>
  </si>
  <si>
    <t>Přesun hmot pro truhlářské konstr., výšky do 12 m</t>
  </si>
  <si>
    <t>767-01</t>
  </si>
  <si>
    <t xml:space="preserve">D+M Nerezový práh </t>
  </si>
  <si>
    <t xml:space="preserve">ks    </t>
  </si>
  <si>
    <t>protiskluz úprava : 4</t>
  </si>
  <si>
    <t>776591940VOT</t>
  </si>
  <si>
    <t>Oprava povlakové podlahy do plochy 2,00 m2 odstranění, očištění, doplnění poškoz.části včetně likvidace</t>
  </si>
  <si>
    <t xml:space="preserve">m2    </t>
  </si>
  <si>
    <t>odhad v případě doplnění u nových prahů : 1,306*0,735*4</t>
  </si>
  <si>
    <t>784191201R00</t>
  </si>
  <si>
    <t>Penetrace podkladu hloubková Primalex 1x</t>
  </si>
  <si>
    <t>odhad : 23</t>
  </si>
  <si>
    <t>784195312R00</t>
  </si>
  <si>
    <t>Malba Primalex Fortisimo, bílá, bez penetrace, 2 x</t>
  </si>
  <si>
    <t>23</t>
  </si>
  <si>
    <t>979990161R00</t>
  </si>
  <si>
    <t>Poplatek za skládku suti - dřevo</t>
  </si>
  <si>
    <t>dveře : 4*0,099</t>
  </si>
  <si>
    <t>prahy : 0,06607</t>
  </si>
  <si>
    <t>979087113VVE</t>
  </si>
  <si>
    <t>Nakládání vybouraných hmot na dopravní prostředky</t>
  </si>
  <si>
    <t>Přesun suti</t>
  </si>
  <si>
    <t>POL8_</t>
  </si>
  <si>
    <t>979017112R00</t>
  </si>
  <si>
    <t>Svislé přemístění vyb. hmot nošením na H do 3,5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</si>
  <si>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</si>
  <si>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</si>
  <si>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</si>
  <si>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</si>
  <si>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</si>
  <si>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</si>
  <si>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</si>
  <si>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</si>
  <si>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</si>
  <si>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skládku 10 % příměsí - DUFONEV Brno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</si>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</sst>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7" t="s">
        <v>24</v>
      </c>
      <c r="C2" s="78"/>
      <c r="D2" s="79" t="s">
        <v>49</v>
      </c>
      <c r="E2" s="233" t="s">
        <v>44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36" t="s">
        <v>44</v>
      </c>
      <c r="F3" s="237"/>
      <c r="G3" s="237"/>
      <c r="H3" s="237"/>
      <c r="I3" s="237"/>
      <c r="J3" s="238"/>
    </row>
    <row r="4" spans="1:15" ht="23.25" customHeight="1" x14ac:dyDescent="0.2">
      <c r="A4" s="76">
        <v>1007</v>
      </c>
      <c r="B4" s="82" t="s">
        <v>47</v>
      </c>
      <c r="C4" s="83"/>
      <c r="D4" s="84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23</v>
      </c>
      <c r="D5" s="221"/>
      <c r="E5" s="222"/>
      <c r="F5" s="222"/>
      <c r="G5" s="22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0"/>
      <c r="E11" s="240"/>
      <c r="F11" s="240"/>
      <c r="G11" s="240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SUMIF(F49:F61,A16,I49:I61)+SUMIF(F49:F61,"PSU",I49:I61)</f>
        <v>0</v>
      </c>
      <c r="J16" s="206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SUMIF(F49:F61,A17,I49:I61)</f>
        <v>0</v>
      </c>
      <c r="J17" s="206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SUMIF(F49:F61,A18,I49:I61)</f>
        <v>0</v>
      </c>
      <c r="J18" s="206"/>
    </row>
    <row r="19" spans="1:10" ht="23.25" customHeight="1" x14ac:dyDescent="0.2">
      <c r="A19" s="139" t="s">
        <v>80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SUMIF(F49:F61,A19,I49:I61)</f>
        <v>0</v>
      </c>
      <c r="J19" s="206"/>
    </row>
    <row r="20" spans="1:10" ht="23.25" customHeight="1" x14ac:dyDescent="0.2">
      <c r="A20" s="139" t="s">
        <v>81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SUMIF(F49:F61,A20,I49:I61)</f>
        <v>0</v>
      </c>
      <c r="J20" s="20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0">
        <f>ZakladDPHSniVypocet+ZakladDPHZaklVypocet</f>
        <v>0</v>
      </c>
      <c r="H28" s="210"/>
      <c r="I28" s="21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9">
        <f>A27</f>
        <v>0</v>
      </c>
      <c r="H29" s="209"/>
      <c r="I29" s="209"/>
      <c r="J29" s="12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 t="s">
        <v>48</v>
      </c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194"/>
      <c r="D39" s="194"/>
      <c r="E39" s="194"/>
      <c r="F39" s="100">
        <f>'SO01 01 Pol'!AE94</f>
        <v>0</v>
      </c>
      <c r="G39" s="101">
        <f>'SO01 01 Pol'!AF94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195" t="s">
        <v>44</v>
      </c>
      <c r="D40" s="195"/>
      <c r="E40" s="195"/>
      <c r="F40" s="105">
        <f>'SO01 01 Pol'!AE94</f>
        <v>0</v>
      </c>
      <c r="G40" s="106">
        <f>'SO01 01 Pol'!AF94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94" t="s">
        <v>44</v>
      </c>
      <c r="D41" s="194"/>
      <c r="E41" s="194"/>
      <c r="F41" s="109">
        <f>'SO01 01 Pol'!AE94</f>
        <v>0</v>
      </c>
      <c r="G41" s="102">
        <f>'SO01 01 Pol'!AF94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6" t="s">
        <v>51</v>
      </c>
      <c r="C42" s="197"/>
      <c r="D42" s="197"/>
      <c r="E42" s="19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53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54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55</v>
      </c>
      <c r="C49" s="192" t="s">
        <v>56</v>
      </c>
      <c r="D49" s="193"/>
      <c r="E49" s="193"/>
      <c r="F49" s="135" t="s">
        <v>26</v>
      </c>
      <c r="G49" s="136"/>
      <c r="H49" s="136"/>
      <c r="I49" s="136">
        <f>'SO01 01 Pol'!G8</f>
        <v>0</v>
      </c>
      <c r="J49" s="133" t="str">
        <f>IF(I62=0,"",I49/I62*100)</f>
        <v/>
      </c>
    </row>
    <row r="50" spans="1:10" ht="36.75" customHeight="1" x14ac:dyDescent="0.2">
      <c r="A50" s="124"/>
      <c r="B50" s="129" t="s">
        <v>57</v>
      </c>
      <c r="C50" s="192" t="s">
        <v>58</v>
      </c>
      <c r="D50" s="193"/>
      <c r="E50" s="193"/>
      <c r="F50" s="135" t="s">
        <v>26</v>
      </c>
      <c r="G50" s="136"/>
      <c r="H50" s="136"/>
      <c r="I50" s="136">
        <f>'SO01 01 Pol'!G24</f>
        <v>0</v>
      </c>
      <c r="J50" s="133" t="str">
        <f>IF(I62=0,"",I50/I62*100)</f>
        <v/>
      </c>
    </row>
    <row r="51" spans="1:10" ht="36.75" customHeight="1" x14ac:dyDescent="0.2">
      <c r="A51" s="124"/>
      <c r="B51" s="129" t="s">
        <v>59</v>
      </c>
      <c r="C51" s="192" t="s">
        <v>60</v>
      </c>
      <c r="D51" s="193"/>
      <c r="E51" s="193"/>
      <c r="F51" s="135" t="s">
        <v>26</v>
      </c>
      <c r="G51" s="136"/>
      <c r="H51" s="136"/>
      <c r="I51" s="136">
        <f>'SO01 01 Pol'!G35</f>
        <v>0</v>
      </c>
      <c r="J51" s="133" t="str">
        <f>IF(I62=0,"",I51/I62*100)</f>
        <v/>
      </c>
    </row>
    <row r="52" spans="1:10" ht="36.75" customHeight="1" x14ac:dyDescent="0.2">
      <c r="A52" s="124"/>
      <c r="B52" s="129" t="s">
        <v>61</v>
      </c>
      <c r="C52" s="192" t="s">
        <v>62</v>
      </c>
      <c r="D52" s="193"/>
      <c r="E52" s="193"/>
      <c r="F52" s="135" t="s">
        <v>26</v>
      </c>
      <c r="G52" s="136"/>
      <c r="H52" s="136"/>
      <c r="I52" s="136">
        <f>'SO01 01 Pol'!G38</f>
        <v>0</v>
      </c>
      <c r="J52" s="133" t="str">
        <f>IF(I62=0,"",I52/I62*100)</f>
        <v/>
      </c>
    </row>
    <row r="53" spans="1:10" ht="36.75" customHeight="1" x14ac:dyDescent="0.2">
      <c r="A53" s="124"/>
      <c r="B53" s="129" t="s">
        <v>63</v>
      </c>
      <c r="C53" s="192" t="s">
        <v>64</v>
      </c>
      <c r="D53" s="193"/>
      <c r="E53" s="193"/>
      <c r="F53" s="135" t="s">
        <v>26</v>
      </c>
      <c r="G53" s="136"/>
      <c r="H53" s="136"/>
      <c r="I53" s="136">
        <f>'SO01 01 Pol'!G42</f>
        <v>0</v>
      </c>
      <c r="J53" s="133" t="str">
        <f>IF(I62=0,"",I53/I62*100)</f>
        <v/>
      </c>
    </row>
    <row r="54" spans="1:10" ht="36.75" customHeight="1" x14ac:dyDescent="0.2">
      <c r="A54" s="124"/>
      <c r="B54" s="129" t="s">
        <v>65</v>
      </c>
      <c r="C54" s="192" t="s">
        <v>66</v>
      </c>
      <c r="D54" s="193"/>
      <c r="E54" s="193"/>
      <c r="F54" s="135" t="s">
        <v>26</v>
      </c>
      <c r="G54" s="136"/>
      <c r="H54" s="136"/>
      <c r="I54" s="136">
        <f>'SO01 01 Pol'!G55</f>
        <v>0</v>
      </c>
      <c r="J54" s="133" t="str">
        <f>IF(I62=0,"",I54/I62*100)</f>
        <v/>
      </c>
    </row>
    <row r="55" spans="1:10" ht="36.75" customHeight="1" x14ac:dyDescent="0.2">
      <c r="A55" s="124"/>
      <c r="B55" s="129" t="s">
        <v>67</v>
      </c>
      <c r="C55" s="192" t="s">
        <v>68</v>
      </c>
      <c r="D55" s="193"/>
      <c r="E55" s="193"/>
      <c r="F55" s="135" t="s">
        <v>27</v>
      </c>
      <c r="G55" s="136"/>
      <c r="H55" s="136"/>
      <c r="I55" s="136">
        <f>'SO01 01 Pol'!G57</f>
        <v>0</v>
      </c>
      <c r="J55" s="133" t="str">
        <f>IF(I62=0,"",I55/I62*100)</f>
        <v/>
      </c>
    </row>
    <row r="56" spans="1:10" ht="36.75" customHeight="1" x14ac:dyDescent="0.2">
      <c r="A56" s="124"/>
      <c r="B56" s="129" t="s">
        <v>69</v>
      </c>
      <c r="C56" s="192" t="s">
        <v>70</v>
      </c>
      <c r="D56" s="193"/>
      <c r="E56" s="193"/>
      <c r="F56" s="135" t="s">
        <v>27</v>
      </c>
      <c r="G56" s="136"/>
      <c r="H56" s="136"/>
      <c r="I56" s="136">
        <f>'SO01 01 Pol'!G60</f>
        <v>0</v>
      </c>
      <c r="J56" s="133" t="str">
        <f>IF(I62=0,"",I56/I62*100)</f>
        <v/>
      </c>
    </row>
    <row r="57" spans="1:10" ht="36.75" customHeight="1" x14ac:dyDescent="0.2">
      <c r="A57" s="124"/>
      <c r="B57" s="129" t="s">
        <v>71</v>
      </c>
      <c r="C57" s="192" t="s">
        <v>72</v>
      </c>
      <c r="D57" s="193"/>
      <c r="E57" s="193"/>
      <c r="F57" s="135" t="s">
        <v>27</v>
      </c>
      <c r="G57" s="136"/>
      <c r="H57" s="136"/>
      <c r="I57" s="136">
        <f>'SO01 01 Pol'!G69</f>
        <v>0</v>
      </c>
      <c r="J57" s="133" t="str">
        <f>IF(I62=0,"",I57/I62*100)</f>
        <v/>
      </c>
    </row>
    <row r="58" spans="1:10" ht="36.75" customHeight="1" x14ac:dyDescent="0.2">
      <c r="A58" s="124"/>
      <c r="B58" s="129" t="s">
        <v>73</v>
      </c>
      <c r="C58" s="192" t="s">
        <v>74</v>
      </c>
      <c r="D58" s="193"/>
      <c r="E58" s="193"/>
      <c r="F58" s="135" t="s">
        <v>27</v>
      </c>
      <c r="G58" s="136"/>
      <c r="H58" s="136"/>
      <c r="I58" s="136">
        <f>'SO01 01 Pol'!G72</f>
        <v>0</v>
      </c>
      <c r="J58" s="133" t="str">
        <f>IF(I62=0,"",I58/I62*100)</f>
        <v/>
      </c>
    </row>
    <row r="59" spans="1:10" ht="36.75" customHeight="1" x14ac:dyDescent="0.2">
      <c r="A59" s="124"/>
      <c r="B59" s="129" t="s">
        <v>75</v>
      </c>
      <c r="C59" s="192" t="s">
        <v>76</v>
      </c>
      <c r="D59" s="193"/>
      <c r="E59" s="193"/>
      <c r="F59" s="135" t="s">
        <v>27</v>
      </c>
      <c r="G59" s="136"/>
      <c r="H59" s="136"/>
      <c r="I59" s="136">
        <f>'SO01 01 Pol'!G75</f>
        <v>0</v>
      </c>
      <c r="J59" s="133" t="str">
        <f>IF(I62=0,"",I59/I62*100)</f>
        <v/>
      </c>
    </row>
    <row r="60" spans="1:10" ht="36.75" customHeight="1" x14ac:dyDescent="0.2">
      <c r="A60" s="124"/>
      <c r="B60" s="129" t="s">
        <v>77</v>
      </c>
      <c r="C60" s="192" t="s">
        <v>78</v>
      </c>
      <c r="D60" s="193"/>
      <c r="E60" s="193"/>
      <c r="F60" s="135" t="s">
        <v>79</v>
      </c>
      <c r="G60" s="136"/>
      <c r="H60" s="136"/>
      <c r="I60" s="136">
        <f>'SO01 01 Pol'!G80</f>
        <v>0</v>
      </c>
      <c r="J60" s="133" t="str">
        <f>IF(I62=0,"",I60/I62*100)</f>
        <v/>
      </c>
    </row>
    <row r="61" spans="1:10" ht="36.75" customHeight="1" x14ac:dyDescent="0.2">
      <c r="A61" s="124"/>
      <c r="B61" s="129" t="s">
        <v>80</v>
      </c>
      <c r="C61" s="192" t="s">
        <v>29</v>
      </c>
      <c r="D61" s="193"/>
      <c r="E61" s="193"/>
      <c r="F61" s="135" t="s">
        <v>80</v>
      </c>
      <c r="G61" s="136"/>
      <c r="H61" s="136"/>
      <c r="I61" s="136">
        <f>'SO01 01 Pol'!G91</f>
        <v>0</v>
      </c>
      <c r="J61" s="133" t="str">
        <f>IF(I62=0,"",I61/I62*100)</f>
        <v/>
      </c>
    </row>
    <row r="62" spans="1:10" ht="25.5" customHeight="1" x14ac:dyDescent="0.2">
      <c r="A62" s="125"/>
      <c r="B62" s="130" t="s">
        <v>1</v>
      </c>
      <c r="C62" s="131"/>
      <c r="D62" s="132"/>
      <c r="E62" s="132"/>
      <c r="F62" s="137"/>
      <c r="G62" s="138"/>
      <c r="H62" s="138"/>
      <c r="I62" s="138">
        <f>SUM(I49:I61)</f>
        <v>0</v>
      </c>
      <c r="J62" s="134">
        <f>SUM(J49:J61)</f>
        <v>0</v>
      </c>
    </row>
    <row r="63" spans="1:10" x14ac:dyDescent="0.2">
      <c r="F63" s="87"/>
      <c r="G63" s="87"/>
      <c r="H63" s="87"/>
      <c r="I63" s="87"/>
      <c r="J63" s="88"/>
    </row>
    <row r="64" spans="1:10" x14ac:dyDescent="0.2">
      <c r="F64" s="87"/>
      <c r="G64" s="87"/>
      <c r="H64" s="87"/>
      <c r="I64" s="87"/>
      <c r="J64" s="88"/>
    </row>
    <row r="65" spans="6:10" x14ac:dyDescent="0.2">
      <c r="F65" s="87"/>
      <c r="G65" s="87"/>
      <c r="H65" s="87"/>
      <c r="I65" s="87"/>
      <c r="J65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topLeftCell="A35"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82</v>
      </c>
    </row>
    <row r="2" spans="1:60" ht="24.95" customHeight="1" x14ac:dyDescent="0.2">
      <c r="A2" s="140" t="s">
        <v>8</v>
      </c>
      <c r="B2" s="49" t="s">
        <v>49</v>
      </c>
      <c r="C2" s="249" t="s">
        <v>44</v>
      </c>
      <c r="D2" s="250"/>
      <c r="E2" s="250"/>
      <c r="F2" s="250"/>
      <c r="G2" s="251"/>
      <c r="AG2" t="s">
        <v>83</v>
      </c>
    </row>
    <row r="3" spans="1:60" ht="24.95" customHeight="1" x14ac:dyDescent="0.2">
      <c r="A3" s="140" t="s">
        <v>9</v>
      </c>
      <c r="B3" s="49" t="s">
        <v>45</v>
      </c>
      <c r="C3" s="249" t="s">
        <v>44</v>
      </c>
      <c r="D3" s="250"/>
      <c r="E3" s="250"/>
      <c r="F3" s="250"/>
      <c r="G3" s="251"/>
      <c r="AC3" s="122" t="s">
        <v>83</v>
      </c>
      <c r="AG3" t="s">
        <v>84</v>
      </c>
    </row>
    <row r="4" spans="1:60" ht="24.95" customHeight="1" x14ac:dyDescent="0.2">
      <c r="A4" s="141" t="s">
        <v>10</v>
      </c>
      <c r="B4" s="142" t="s">
        <v>43</v>
      </c>
      <c r="C4" s="252" t="s">
        <v>44</v>
      </c>
      <c r="D4" s="253"/>
      <c r="E4" s="253"/>
      <c r="F4" s="253"/>
      <c r="G4" s="254"/>
      <c r="AG4" t="s">
        <v>85</v>
      </c>
    </row>
    <row r="5" spans="1:60" x14ac:dyDescent="0.2">
      <c r="D5" s="10"/>
    </row>
    <row r="6" spans="1:60" ht="38.25" x14ac:dyDescent="0.2">
      <c r="A6" s="144" t="s">
        <v>86</v>
      </c>
      <c r="B6" s="146" t="s">
        <v>87</v>
      </c>
      <c r="C6" s="146" t="s">
        <v>88</v>
      </c>
      <c r="D6" s="145" t="s">
        <v>89</v>
      </c>
      <c r="E6" s="144" t="s">
        <v>90</v>
      </c>
      <c r="F6" s="143" t="s">
        <v>91</v>
      </c>
      <c r="G6" s="144" t="s">
        <v>31</v>
      </c>
      <c r="H6" s="147" t="s">
        <v>32</v>
      </c>
      <c r="I6" s="147" t="s">
        <v>92</v>
      </c>
      <c r="J6" s="147" t="s">
        <v>33</v>
      </c>
      <c r="K6" s="147" t="s">
        <v>93</v>
      </c>
      <c r="L6" s="147" t="s">
        <v>94</v>
      </c>
      <c r="M6" s="147" t="s">
        <v>95</v>
      </c>
      <c r="N6" s="147" t="s">
        <v>96</v>
      </c>
      <c r="O6" s="147" t="s">
        <v>97</v>
      </c>
      <c r="P6" s="147" t="s">
        <v>98</v>
      </c>
      <c r="Q6" s="147" t="s">
        <v>99</v>
      </c>
      <c r="R6" s="147" t="s">
        <v>100</v>
      </c>
      <c r="S6" s="147" t="s">
        <v>101</v>
      </c>
      <c r="T6" s="147" t="s">
        <v>102</v>
      </c>
      <c r="U6" s="147" t="s">
        <v>103</v>
      </c>
      <c r="V6" s="147" t="s">
        <v>104</v>
      </c>
      <c r="W6" s="147" t="s">
        <v>105</v>
      </c>
      <c r="X6" s="147" t="s">
        <v>106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3" t="s">
        <v>107</v>
      </c>
      <c r="B8" s="164" t="s">
        <v>55</v>
      </c>
      <c r="C8" s="183" t="s">
        <v>56</v>
      </c>
      <c r="D8" s="165"/>
      <c r="E8" s="166"/>
      <c r="F8" s="167"/>
      <c r="G8" s="168">
        <f>SUMIF(AG9:AG23,"&lt;&gt;NOR",G9:G23)</f>
        <v>0</v>
      </c>
      <c r="H8" s="162"/>
      <c r="I8" s="162">
        <f>SUM(I9:I23)</f>
        <v>0</v>
      </c>
      <c r="J8" s="162"/>
      <c r="K8" s="162">
        <f>SUM(K9:K23)</f>
        <v>0</v>
      </c>
      <c r="L8" s="162"/>
      <c r="M8" s="162">
        <f>SUM(M9:M23)</f>
        <v>0</v>
      </c>
      <c r="N8" s="162"/>
      <c r="O8" s="162">
        <f>SUM(O9:O23)</f>
        <v>4.9400000000000004</v>
      </c>
      <c r="P8" s="162"/>
      <c r="Q8" s="162">
        <f>SUM(Q9:Q23)</f>
        <v>0</v>
      </c>
      <c r="R8" s="162"/>
      <c r="S8" s="162"/>
      <c r="T8" s="162"/>
      <c r="U8" s="162"/>
      <c r="V8" s="162">
        <f>SUM(V9:V23)</f>
        <v>31.560000000000002</v>
      </c>
      <c r="W8" s="162"/>
      <c r="X8" s="162"/>
      <c r="AG8" t="s">
        <v>108</v>
      </c>
    </row>
    <row r="9" spans="1:60" outlineLevel="1" x14ac:dyDescent="0.2">
      <c r="A9" s="169">
        <v>1</v>
      </c>
      <c r="B9" s="170" t="s">
        <v>109</v>
      </c>
      <c r="C9" s="184" t="s">
        <v>110</v>
      </c>
      <c r="D9" s="171" t="s">
        <v>111</v>
      </c>
      <c r="E9" s="172">
        <v>0.47748000000000002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1.8196000000000001</v>
      </c>
      <c r="O9" s="158">
        <f>ROUND(E9*N9,2)</f>
        <v>0.87</v>
      </c>
      <c r="P9" s="158">
        <v>0</v>
      </c>
      <c r="Q9" s="158">
        <f>ROUND(E9*P9,2)</f>
        <v>0</v>
      </c>
      <c r="R9" s="158"/>
      <c r="S9" s="158" t="s">
        <v>112</v>
      </c>
      <c r="T9" s="158" t="s">
        <v>113</v>
      </c>
      <c r="U9" s="158">
        <v>6.77</v>
      </c>
      <c r="V9" s="158">
        <f>ROUND(E9*U9,2)</f>
        <v>3.23</v>
      </c>
      <c r="W9" s="158"/>
      <c r="X9" s="158" t="s">
        <v>114</v>
      </c>
      <c r="Y9" s="148"/>
      <c r="Z9" s="148"/>
      <c r="AA9" s="148"/>
      <c r="AB9" s="148"/>
      <c r="AC9" s="148"/>
      <c r="AD9" s="148"/>
      <c r="AE9" s="148"/>
      <c r="AF9" s="148"/>
      <c r="AG9" s="148" t="s">
        <v>115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116</v>
      </c>
      <c r="D10" s="160"/>
      <c r="E10" s="161">
        <v>0.47748000000000002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117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9">
        <v>2</v>
      </c>
      <c r="B11" s="170" t="s">
        <v>118</v>
      </c>
      <c r="C11" s="184" t="s">
        <v>119</v>
      </c>
      <c r="D11" s="171" t="s">
        <v>120</v>
      </c>
      <c r="E11" s="172">
        <v>0.28492000000000001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1.0900000000000001</v>
      </c>
      <c r="O11" s="158">
        <f>ROUND(E11*N11,2)</f>
        <v>0.31</v>
      </c>
      <c r="P11" s="158">
        <v>0</v>
      </c>
      <c r="Q11" s="158">
        <f>ROUND(E11*P11,2)</f>
        <v>0</v>
      </c>
      <c r="R11" s="158"/>
      <c r="S11" s="158" t="s">
        <v>112</v>
      </c>
      <c r="T11" s="158" t="s">
        <v>113</v>
      </c>
      <c r="U11" s="158">
        <v>20.6</v>
      </c>
      <c r="V11" s="158">
        <f>ROUND(E11*U11,2)</f>
        <v>5.87</v>
      </c>
      <c r="W11" s="158"/>
      <c r="X11" s="158" t="s">
        <v>114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121</v>
      </c>
      <c r="D12" s="160"/>
      <c r="E12" s="161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55"/>
      <c r="B13" s="156"/>
      <c r="C13" s="185" t="s">
        <v>122</v>
      </c>
      <c r="D13" s="160"/>
      <c r="E13" s="161">
        <v>0.2104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117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123</v>
      </c>
      <c r="D14" s="160"/>
      <c r="E14" s="161">
        <v>7.4529999999999999E-2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117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9">
        <v>3</v>
      </c>
      <c r="B15" s="170" t="s">
        <v>124</v>
      </c>
      <c r="C15" s="184" t="s">
        <v>125</v>
      </c>
      <c r="D15" s="171" t="s">
        <v>126</v>
      </c>
      <c r="E15" s="172">
        <v>13.8552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0.24884000000000001</v>
      </c>
      <c r="O15" s="158">
        <f>ROUND(E15*N15,2)</f>
        <v>3.45</v>
      </c>
      <c r="P15" s="158">
        <v>0</v>
      </c>
      <c r="Q15" s="158">
        <f>ROUND(E15*P15,2)</f>
        <v>0</v>
      </c>
      <c r="R15" s="158"/>
      <c r="S15" s="158" t="s">
        <v>112</v>
      </c>
      <c r="T15" s="158" t="s">
        <v>113</v>
      </c>
      <c r="U15" s="158">
        <v>1.621</v>
      </c>
      <c r="V15" s="158">
        <f>ROUND(E15*U15,2)</f>
        <v>22.46</v>
      </c>
      <c r="W15" s="158"/>
      <c r="X15" s="158" t="s">
        <v>114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127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128</v>
      </c>
      <c r="D17" s="160"/>
      <c r="E17" s="161">
        <v>13.8552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9">
        <v>4</v>
      </c>
      <c r="B18" s="170" t="s">
        <v>129</v>
      </c>
      <c r="C18" s="184" t="s">
        <v>130</v>
      </c>
      <c r="D18" s="171" t="s">
        <v>120</v>
      </c>
      <c r="E18" s="172">
        <v>0.22866</v>
      </c>
      <c r="F18" s="173"/>
      <c r="G18" s="174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1</v>
      </c>
      <c r="O18" s="158">
        <f>ROUND(E18*N18,2)</f>
        <v>0.23</v>
      </c>
      <c r="P18" s="158">
        <v>0</v>
      </c>
      <c r="Q18" s="158">
        <f>ROUND(E18*P18,2)</f>
        <v>0</v>
      </c>
      <c r="R18" s="158" t="s">
        <v>131</v>
      </c>
      <c r="S18" s="158" t="s">
        <v>112</v>
      </c>
      <c r="T18" s="158" t="s">
        <v>113</v>
      </c>
      <c r="U18" s="158">
        <v>0</v>
      </c>
      <c r="V18" s="158">
        <f>ROUND(E18*U18,2)</f>
        <v>0</v>
      </c>
      <c r="W18" s="158"/>
      <c r="X18" s="158" t="s">
        <v>132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121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185" t="s">
        <v>134</v>
      </c>
      <c r="D20" s="160"/>
      <c r="E20" s="161">
        <v>0.22866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9">
        <v>5</v>
      </c>
      <c r="B21" s="170" t="s">
        <v>135</v>
      </c>
      <c r="C21" s="184" t="s">
        <v>136</v>
      </c>
      <c r="D21" s="171" t="s">
        <v>120</v>
      </c>
      <c r="E21" s="172">
        <v>8.1979999999999997E-2</v>
      </c>
      <c r="F21" s="173"/>
      <c r="G21" s="174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1</v>
      </c>
      <c r="O21" s="158">
        <f>ROUND(E21*N21,2)</f>
        <v>0.08</v>
      </c>
      <c r="P21" s="158">
        <v>0</v>
      </c>
      <c r="Q21" s="158">
        <f>ROUND(E21*P21,2)</f>
        <v>0</v>
      </c>
      <c r="R21" s="158" t="s">
        <v>131</v>
      </c>
      <c r="S21" s="158" t="s">
        <v>112</v>
      </c>
      <c r="T21" s="158" t="s">
        <v>113</v>
      </c>
      <c r="U21" s="158">
        <v>0</v>
      </c>
      <c r="V21" s="158">
        <f>ROUND(E21*U21,2)</f>
        <v>0</v>
      </c>
      <c r="W21" s="158"/>
      <c r="X21" s="158" t="s">
        <v>132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121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117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55"/>
      <c r="B23" s="156"/>
      <c r="C23" s="185" t="s">
        <v>137</v>
      </c>
      <c r="D23" s="160"/>
      <c r="E23" s="161">
        <v>8.1979999999999997E-2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3" t="s">
        <v>107</v>
      </c>
      <c r="B24" s="164" t="s">
        <v>57</v>
      </c>
      <c r="C24" s="183" t="s">
        <v>58</v>
      </c>
      <c r="D24" s="165"/>
      <c r="E24" s="166"/>
      <c r="F24" s="167"/>
      <c r="G24" s="168">
        <f>SUMIF(AG25:AG34,"&lt;&gt;NOR",G25:G34)</f>
        <v>0</v>
      </c>
      <c r="H24" s="162"/>
      <c r="I24" s="162">
        <f>SUM(I25:I34)</f>
        <v>0</v>
      </c>
      <c r="J24" s="162"/>
      <c r="K24" s="162">
        <f>SUM(K25:K34)</f>
        <v>0</v>
      </c>
      <c r="L24" s="162"/>
      <c r="M24" s="162">
        <f>SUM(M25:M34)</f>
        <v>0</v>
      </c>
      <c r="N24" s="162"/>
      <c r="O24" s="162">
        <f>SUM(O25:O34)</f>
        <v>1.3699999999999999</v>
      </c>
      <c r="P24" s="162"/>
      <c r="Q24" s="162">
        <f>SUM(Q25:Q34)</f>
        <v>0</v>
      </c>
      <c r="R24" s="162"/>
      <c r="S24" s="162"/>
      <c r="T24" s="162"/>
      <c r="U24" s="162"/>
      <c r="V24" s="162">
        <f>SUM(V25:V34)</f>
        <v>43.75</v>
      </c>
      <c r="W24" s="162"/>
      <c r="X24" s="162"/>
      <c r="AG24" t="s">
        <v>108</v>
      </c>
    </row>
    <row r="25" spans="1:60" outlineLevel="1" x14ac:dyDescent="0.2">
      <c r="A25" s="169">
        <v>6</v>
      </c>
      <c r="B25" s="170" t="s">
        <v>138</v>
      </c>
      <c r="C25" s="184" t="s">
        <v>139</v>
      </c>
      <c r="D25" s="171" t="s">
        <v>126</v>
      </c>
      <c r="E25" s="172">
        <v>52.91</v>
      </c>
      <c r="F25" s="173"/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4.0000000000000003E-5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140</v>
      </c>
      <c r="T25" s="158" t="s">
        <v>113</v>
      </c>
      <c r="U25" s="158">
        <v>7.8E-2</v>
      </c>
      <c r="V25" s="158">
        <f>ROUND(E25*U25,2)</f>
        <v>4.13</v>
      </c>
      <c r="W25" s="158"/>
      <c r="X25" s="158" t="s">
        <v>114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141</v>
      </c>
      <c r="D26" s="160"/>
      <c r="E26" s="161">
        <v>33.28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142</v>
      </c>
      <c r="D27" s="160"/>
      <c r="E27" s="161">
        <v>19.63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117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9">
        <v>7</v>
      </c>
      <c r="B28" s="170" t="s">
        <v>143</v>
      </c>
      <c r="C28" s="184" t="s">
        <v>144</v>
      </c>
      <c r="D28" s="171" t="s">
        <v>145</v>
      </c>
      <c r="E28" s="172">
        <v>53.968000000000004</v>
      </c>
      <c r="F28" s="173"/>
      <c r="G28" s="174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2.3800000000000002E-3</v>
      </c>
      <c r="O28" s="158">
        <f>ROUND(E28*N28,2)</f>
        <v>0.13</v>
      </c>
      <c r="P28" s="158">
        <v>0</v>
      </c>
      <c r="Q28" s="158">
        <f>ROUND(E28*P28,2)</f>
        <v>0</v>
      </c>
      <c r="R28" s="158"/>
      <c r="S28" s="158" t="s">
        <v>112</v>
      </c>
      <c r="T28" s="158" t="s">
        <v>113</v>
      </c>
      <c r="U28" s="158">
        <v>0.18</v>
      </c>
      <c r="V28" s="158">
        <f>ROUND(E28*U28,2)</f>
        <v>9.7100000000000009</v>
      </c>
      <c r="W28" s="158"/>
      <c r="X28" s="158" t="s">
        <v>114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185" t="s">
        <v>146</v>
      </c>
      <c r="D29" s="160"/>
      <c r="E29" s="161">
        <v>53.968000000000004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69">
        <v>8</v>
      </c>
      <c r="B30" s="170" t="s">
        <v>147</v>
      </c>
      <c r="C30" s="184" t="s">
        <v>148</v>
      </c>
      <c r="D30" s="171" t="s">
        <v>126</v>
      </c>
      <c r="E30" s="172">
        <v>10.0372</v>
      </c>
      <c r="F30" s="173"/>
      <c r="G30" s="174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3.6700000000000001E-3</v>
      </c>
      <c r="O30" s="158">
        <f>ROUND(E30*N30,2)</f>
        <v>0.04</v>
      </c>
      <c r="P30" s="158">
        <v>0</v>
      </c>
      <c r="Q30" s="158">
        <f>ROUND(E30*P30,2)</f>
        <v>0</v>
      </c>
      <c r="R30" s="158"/>
      <c r="S30" s="158" t="s">
        <v>112</v>
      </c>
      <c r="T30" s="158" t="s">
        <v>113</v>
      </c>
      <c r="U30" s="158">
        <v>0.36</v>
      </c>
      <c r="V30" s="158">
        <f>ROUND(E30*U30,2)</f>
        <v>3.61</v>
      </c>
      <c r="W30" s="158"/>
      <c r="X30" s="158" t="s">
        <v>114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55"/>
      <c r="B31" s="156"/>
      <c r="C31" s="185" t="s">
        <v>149</v>
      </c>
      <c r="D31" s="160"/>
      <c r="E31" s="161">
        <v>10.0372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69">
        <v>9</v>
      </c>
      <c r="B32" s="170" t="s">
        <v>150</v>
      </c>
      <c r="C32" s="184" t="s">
        <v>151</v>
      </c>
      <c r="D32" s="171" t="s">
        <v>126</v>
      </c>
      <c r="E32" s="172">
        <v>22.288</v>
      </c>
      <c r="F32" s="173"/>
      <c r="G32" s="174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8">
        <v>5.3690000000000002E-2</v>
      </c>
      <c r="O32" s="158">
        <f>ROUND(E32*N32,2)</f>
        <v>1.2</v>
      </c>
      <c r="P32" s="158">
        <v>0</v>
      </c>
      <c r="Q32" s="158">
        <f>ROUND(E32*P32,2)</f>
        <v>0</v>
      </c>
      <c r="R32" s="158"/>
      <c r="S32" s="158" t="s">
        <v>140</v>
      </c>
      <c r="T32" s="158" t="s">
        <v>113</v>
      </c>
      <c r="U32" s="158">
        <v>1.18</v>
      </c>
      <c r="V32" s="158">
        <f>ROUND(E32*U32,2)</f>
        <v>26.3</v>
      </c>
      <c r="W32" s="158"/>
      <c r="X32" s="158" t="s">
        <v>114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185" t="s">
        <v>152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55"/>
      <c r="B34" s="156"/>
      <c r="C34" s="185" t="s">
        <v>153</v>
      </c>
      <c r="D34" s="160"/>
      <c r="E34" s="161">
        <v>22.288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3" t="s">
        <v>107</v>
      </c>
      <c r="B35" s="164" t="s">
        <v>59</v>
      </c>
      <c r="C35" s="183" t="s">
        <v>60</v>
      </c>
      <c r="D35" s="165"/>
      <c r="E35" s="166"/>
      <c r="F35" s="167"/>
      <c r="G35" s="168">
        <f>SUMIF(AG36:AG37,"&lt;&gt;NOR",G36:G37)</f>
        <v>0</v>
      </c>
      <c r="H35" s="162"/>
      <c r="I35" s="162">
        <f>SUM(I36:I37)</f>
        <v>0</v>
      </c>
      <c r="J35" s="162"/>
      <c r="K35" s="162">
        <f>SUM(K36:K37)</f>
        <v>0</v>
      </c>
      <c r="L35" s="162"/>
      <c r="M35" s="162">
        <f>SUM(M36:M37)</f>
        <v>0</v>
      </c>
      <c r="N35" s="162"/>
      <c r="O35" s="162">
        <f>SUM(O36:O37)</f>
        <v>0.43</v>
      </c>
      <c r="P35" s="162"/>
      <c r="Q35" s="162">
        <f>SUM(Q36:Q37)</f>
        <v>0</v>
      </c>
      <c r="R35" s="162"/>
      <c r="S35" s="162"/>
      <c r="T35" s="162"/>
      <c r="U35" s="162"/>
      <c r="V35" s="162">
        <f>SUM(V36:V37)</f>
        <v>0.57999999999999996</v>
      </c>
      <c r="W35" s="162"/>
      <c r="X35" s="162"/>
      <c r="AG35" t="s">
        <v>108</v>
      </c>
    </row>
    <row r="36" spans="1:60" outlineLevel="1" x14ac:dyDescent="0.2">
      <c r="A36" s="169">
        <v>10</v>
      </c>
      <c r="B36" s="170" t="s">
        <v>154</v>
      </c>
      <c r="C36" s="184" t="s">
        <v>155</v>
      </c>
      <c r="D36" s="171" t="s">
        <v>126</v>
      </c>
      <c r="E36" s="172">
        <v>3.8396400000000002</v>
      </c>
      <c r="F36" s="173"/>
      <c r="G36" s="174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0.1111</v>
      </c>
      <c r="O36" s="158">
        <f>ROUND(E36*N36,2)</f>
        <v>0.43</v>
      </c>
      <c r="P36" s="158">
        <v>0</v>
      </c>
      <c r="Q36" s="158">
        <f>ROUND(E36*P36,2)</f>
        <v>0</v>
      </c>
      <c r="R36" s="158"/>
      <c r="S36" s="158" t="s">
        <v>112</v>
      </c>
      <c r="T36" s="158" t="s">
        <v>113</v>
      </c>
      <c r="U36" s="158">
        <v>0.15</v>
      </c>
      <c r="V36" s="158">
        <f>ROUND(E36*U36,2)</f>
        <v>0.57999999999999996</v>
      </c>
      <c r="W36" s="158"/>
      <c r="X36" s="158" t="s">
        <v>114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156</v>
      </c>
      <c r="D37" s="160"/>
      <c r="E37" s="161">
        <v>3.8396400000000002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3" t="s">
        <v>107</v>
      </c>
      <c r="B38" s="164" t="s">
        <v>61</v>
      </c>
      <c r="C38" s="183" t="s">
        <v>62</v>
      </c>
      <c r="D38" s="165"/>
      <c r="E38" s="166"/>
      <c r="F38" s="167"/>
      <c r="G38" s="168">
        <f>SUMIF(AG39:AG41,"&lt;&gt;NOR",G39:G41)</f>
        <v>0</v>
      </c>
      <c r="H38" s="162"/>
      <c r="I38" s="162">
        <f>SUM(I39:I41)</f>
        <v>0</v>
      </c>
      <c r="J38" s="162"/>
      <c r="K38" s="162">
        <f>SUM(K39:K41)</f>
        <v>0</v>
      </c>
      <c r="L38" s="162"/>
      <c r="M38" s="162">
        <f>SUM(M39:M41)</f>
        <v>0</v>
      </c>
      <c r="N38" s="162"/>
      <c r="O38" s="162">
        <f>SUM(O39:O41)</f>
        <v>0.04</v>
      </c>
      <c r="P38" s="162"/>
      <c r="Q38" s="162">
        <f>SUM(Q39:Q41)</f>
        <v>0</v>
      </c>
      <c r="R38" s="162"/>
      <c r="S38" s="162"/>
      <c r="T38" s="162"/>
      <c r="U38" s="162"/>
      <c r="V38" s="162">
        <f>SUM(V39:V41)</f>
        <v>5.66</v>
      </c>
      <c r="W38" s="162"/>
      <c r="X38" s="162"/>
      <c r="AG38" t="s">
        <v>108</v>
      </c>
    </row>
    <row r="39" spans="1:60" outlineLevel="1" x14ac:dyDescent="0.2">
      <c r="A39" s="169">
        <v>11</v>
      </c>
      <c r="B39" s="170" t="s">
        <v>157</v>
      </c>
      <c r="C39" s="184" t="s">
        <v>158</v>
      </c>
      <c r="D39" s="171" t="s">
        <v>126</v>
      </c>
      <c r="E39" s="172">
        <v>32</v>
      </c>
      <c r="F39" s="173"/>
      <c r="G39" s="174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1.2099999999999999E-3</v>
      </c>
      <c r="O39" s="158">
        <f>ROUND(E39*N39,2)</f>
        <v>0.04</v>
      </c>
      <c r="P39" s="158">
        <v>0</v>
      </c>
      <c r="Q39" s="158">
        <f>ROUND(E39*P39,2)</f>
        <v>0</v>
      </c>
      <c r="R39" s="158"/>
      <c r="S39" s="158" t="s">
        <v>112</v>
      </c>
      <c r="T39" s="158" t="s">
        <v>113</v>
      </c>
      <c r="U39" s="158">
        <v>0.17699999999999999</v>
      </c>
      <c r="V39" s="158">
        <f>ROUND(E39*U39,2)</f>
        <v>5.66</v>
      </c>
      <c r="W39" s="158"/>
      <c r="X39" s="158" t="s">
        <v>114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159</v>
      </c>
      <c r="D40" s="160"/>
      <c r="E40" s="161">
        <v>16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160</v>
      </c>
      <c r="D41" s="160"/>
      <c r="E41" s="161">
        <v>16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3" t="s">
        <v>107</v>
      </c>
      <c r="B42" s="164" t="s">
        <v>63</v>
      </c>
      <c r="C42" s="183" t="s">
        <v>64</v>
      </c>
      <c r="D42" s="165"/>
      <c r="E42" s="166"/>
      <c r="F42" s="167"/>
      <c r="G42" s="168">
        <f>SUMIF(AG43:AG54,"&lt;&gt;NOR",G43:G54)</f>
        <v>0</v>
      </c>
      <c r="H42" s="162"/>
      <c r="I42" s="162">
        <f>SUM(I43:I54)</f>
        <v>0</v>
      </c>
      <c r="J42" s="162"/>
      <c r="K42" s="162">
        <f>SUM(K43:K54)</f>
        <v>0</v>
      </c>
      <c r="L42" s="162"/>
      <c r="M42" s="162">
        <f>SUM(M43:M54)</f>
        <v>0</v>
      </c>
      <c r="N42" s="162"/>
      <c r="O42" s="162">
        <f>SUM(O43:O54)</f>
        <v>0.03</v>
      </c>
      <c r="P42" s="162"/>
      <c r="Q42" s="162">
        <f>SUM(Q43:Q54)</f>
        <v>1.9700000000000002</v>
      </c>
      <c r="R42" s="162"/>
      <c r="S42" s="162"/>
      <c r="T42" s="162"/>
      <c r="U42" s="162"/>
      <c r="V42" s="162">
        <f>SUM(V43:V54)</f>
        <v>45.16</v>
      </c>
      <c r="W42" s="162"/>
      <c r="X42" s="162"/>
      <c r="AG42" t="s">
        <v>108</v>
      </c>
    </row>
    <row r="43" spans="1:60" outlineLevel="1" x14ac:dyDescent="0.2">
      <c r="A43" s="169">
        <v>12</v>
      </c>
      <c r="B43" s="170" t="s">
        <v>161</v>
      </c>
      <c r="C43" s="184" t="s">
        <v>162</v>
      </c>
      <c r="D43" s="171" t="s">
        <v>111</v>
      </c>
      <c r="E43" s="172">
        <v>0.18354000000000001</v>
      </c>
      <c r="F43" s="173"/>
      <c r="G43" s="174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1.4</v>
      </c>
      <c r="Q43" s="158">
        <f>ROUND(E43*P43,2)</f>
        <v>0.26</v>
      </c>
      <c r="R43" s="158"/>
      <c r="S43" s="158" t="s">
        <v>112</v>
      </c>
      <c r="T43" s="158" t="s">
        <v>113</v>
      </c>
      <c r="U43" s="158">
        <v>1.375</v>
      </c>
      <c r="V43" s="158">
        <f>ROUND(E43*U43,2)</f>
        <v>0.25</v>
      </c>
      <c r="W43" s="158"/>
      <c r="X43" s="158" t="s">
        <v>114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163</v>
      </c>
      <c r="D44" s="160"/>
      <c r="E44" s="161">
        <v>0.18354000000000001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9">
        <v>13</v>
      </c>
      <c r="B45" s="170" t="s">
        <v>164</v>
      </c>
      <c r="C45" s="184" t="s">
        <v>165</v>
      </c>
      <c r="D45" s="171" t="s">
        <v>166</v>
      </c>
      <c r="E45" s="172">
        <v>8</v>
      </c>
      <c r="F45" s="173"/>
      <c r="G45" s="174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112</v>
      </c>
      <c r="T45" s="158" t="s">
        <v>113</v>
      </c>
      <c r="U45" s="158">
        <v>0.05</v>
      </c>
      <c r="V45" s="158">
        <f>ROUND(E45*U45,2)</f>
        <v>0.4</v>
      </c>
      <c r="W45" s="158"/>
      <c r="X45" s="158" t="s">
        <v>114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167</v>
      </c>
      <c r="D46" s="160"/>
      <c r="E46" s="161">
        <v>8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9">
        <v>14</v>
      </c>
      <c r="B47" s="170" t="s">
        <v>168</v>
      </c>
      <c r="C47" s="184" t="s">
        <v>169</v>
      </c>
      <c r="D47" s="171" t="s">
        <v>145</v>
      </c>
      <c r="E47" s="172">
        <v>42.347999999999999</v>
      </c>
      <c r="F47" s="173"/>
      <c r="G47" s="174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0</v>
      </c>
      <c r="O47" s="158">
        <f>ROUND(E47*N47,2)</f>
        <v>0</v>
      </c>
      <c r="P47" s="158">
        <v>4.6000000000000001E-4</v>
      </c>
      <c r="Q47" s="158">
        <f>ROUND(E47*P47,2)</f>
        <v>0.02</v>
      </c>
      <c r="R47" s="158"/>
      <c r="S47" s="158" t="s">
        <v>140</v>
      </c>
      <c r="T47" s="158" t="s">
        <v>113</v>
      </c>
      <c r="U47" s="158">
        <v>0.7</v>
      </c>
      <c r="V47" s="158">
        <f>ROUND(E47*U47,2)</f>
        <v>29.64</v>
      </c>
      <c r="W47" s="158"/>
      <c r="X47" s="158" t="s">
        <v>114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170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171</v>
      </c>
      <c r="D49" s="160"/>
      <c r="E49" s="161">
        <v>41.52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172</v>
      </c>
      <c r="D50" s="160"/>
      <c r="E50" s="161">
        <v>0.82799999999999996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9">
        <v>15</v>
      </c>
      <c r="B51" s="170" t="s">
        <v>173</v>
      </c>
      <c r="C51" s="184" t="s">
        <v>174</v>
      </c>
      <c r="D51" s="171" t="s">
        <v>145</v>
      </c>
      <c r="E51" s="172">
        <v>13.84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4.8999999999999998E-4</v>
      </c>
      <c r="O51" s="158">
        <f>ROUND(E51*N51,2)</f>
        <v>0.01</v>
      </c>
      <c r="P51" s="158">
        <v>2.7E-2</v>
      </c>
      <c r="Q51" s="158">
        <f>ROUND(E51*P51,2)</f>
        <v>0.37</v>
      </c>
      <c r="R51" s="158"/>
      <c r="S51" s="158" t="s">
        <v>112</v>
      </c>
      <c r="T51" s="158" t="s">
        <v>113</v>
      </c>
      <c r="U51" s="158">
        <v>0.53500000000000003</v>
      </c>
      <c r="V51" s="158">
        <f>ROUND(E51*U51,2)</f>
        <v>7.4</v>
      </c>
      <c r="W51" s="158"/>
      <c r="X51" s="158" t="s">
        <v>114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175</v>
      </c>
      <c r="D52" s="160"/>
      <c r="E52" s="161">
        <v>13.84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69">
        <v>16</v>
      </c>
      <c r="B53" s="170" t="s">
        <v>176</v>
      </c>
      <c r="C53" s="184" t="s">
        <v>177</v>
      </c>
      <c r="D53" s="171" t="s">
        <v>126</v>
      </c>
      <c r="E53" s="172">
        <v>13.33724</v>
      </c>
      <c r="F53" s="173"/>
      <c r="G53" s="174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1.17E-3</v>
      </c>
      <c r="O53" s="158">
        <f>ROUND(E53*N53,2)</f>
        <v>0.02</v>
      </c>
      <c r="P53" s="158">
        <v>9.9000000000000005E-2</v>
      </c>
      <c r="Q53" s="158">
        <f>ROUND(E53*P53,2)</f>
        <v>1.32</v>
      </c>
      <c r="R53" s="158"/>
      <c r="S53" s="158" t="s">
        <v>140</v>
      </c>
      <c r="T53" s="158" t="s">
        <v>113</v>
      </c>
      <c r="U53" s="158">
        <v>0.56000000000000005</v>
      </c>
      <c r="V53" s="158">
        <f>ROUND(E53*U53,2)</f>
        <v>7.47</v>
      </c>
      <c r="W53" s="158"/>
      <c r="X53" s="158" t="s">
        <v>114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178</v>
      </c>
      <c r="D54" s="160"/>
      <c r="E54" s="161">
        <v>13.33724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63" t="s">
        <v>107</v>
      </c>
      <c r="B55" s="164" t="s">
        <v>65</v>
      </c>
      <c r="C55" s="183" t="s">
        <v>66</v>
      </c>
      <c r="D55" s="165"/>
      <c r="E55" s="166"/>
      <c r="F55" s="167"/>
      <c r="G55" s="168">
        <f>SUMIF(AG56:AG56,"&lt;&gt;NOR",G56:G56)</f>
        <v>0</v>
      </c>
      <c r="H55" s="162"/>
      <c r="I55" s="162">
        <f>SUM(I56:I56)</f>
        <v>0</v>
      </c>
      <c r="J55" s="162"/>
      <c r="K55" s="162">
        <f>SUM(K56:K56)</f>
        <v>0</v>
      </c>
      <c r="L55" s="162"/>
      <c r="M55" s="162">
        <f>SUM(M56:M56)</f>
        <v>0</v>
      </c>
      <c r="N55" s="162"/>
      <c r="O55" s="162">
        <f>SUM(O56:O56)</f>
        <v>0</v>
      </c>
      <c r="P55" s="162"/>
      <c r="Q55" s="162">
        <f>SUM(Q56:Q56)</f>
        <v>0</v>
      </c>
      <c r="R55" s="162"/>
      <c r="S55" s="162"/>
      <c r="T55" s="162"/>
      <c r="U55" s="162"/>
      <c r="V55" s="162">
        <f>SUM(V56:V56)</f>
        <v>21.39</v>
      </c>
      <c r="W55" s="162"/>
      <c r="X55" s="162"/>
      <c r="AG55" t="s">
        <v>108</v>
      </c>
    </row>
    <row r="56" spans="1:60" ht="22.5" outlineLevel="1" x14ac:dyDescent="0.2">
      <c r="A56" s="175">
        <v>17</v>
      </c>
      <c r="B56" s="176" t="s">
        <v>179</v>
      </c>
      <c r="C56" s="186" t="s">
        <v>180</v>
      </c>
      <c r="D56" s="177" t="s">
        <v>120</v>
      </c>
      <c r="E56" s="178">
        <v>6.7894800000000002</v>
      </c>
      <c r="F56" s="179"/>
      <c r="G56" s="180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8">
        <v>0</v>
      </c>
      <c r="O56" s="158">
        <f>ROUND(E56*N56,2)</f>
        <v>0</v>
      </c>
      <c r="P56" s="158">
        <v>0</v>
      </c>
      <c r="Q56" s="158">
        <f>ROUND(E56*P56,2)</f>
        <v>0</v>
      </c>
      <c r="R56" s="158"/>
      <c r="S56" s="158" t="s">
        <v>112</v>
      </c>
      <c r="T56" s="158" t="s">
        <v>113</v>
      </c>
      <c r="U56" s="158">
        <v>3.15</v>
      </c>
      <c r="V56" s="158">
        <f>ROUND(E56*U56,2)</f>
        <v>21.39</v>
      </c>
      <c r="W56" s="158"/>
      <c r="X56" s="158" t="s">
        <v>181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182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63" t="s">
        <v>107</v>
      </c>
      <c r="B57" s="164" t="s">
        <v>67</v>
      </c>
      <c r="C57" s="183" t="s">
        <v>68</v>
      </c>
      <c r="D57" s="165"/>
      <c r="E57" s="166"/>
      <c r="F57" s="167"/>
      <c r="G57" s="168">
        <f>SUMIF(AG58:AG59,"&lt;&gt;NOR",G58:G59)</f>
        <v>0</v>
      </c>
      <c r="H57" s="162"/>
      <c r="I57" s="162">
        <f>SUM(I58:I59)</f>
        <v>0</v>
      </c>
      <c r="J57" s="162"/>
      <c r="K57" s="162">
        <f>SUM(K58:K59)</f>
        <v>0</v>
      </c>
      <c r="L57" s="162"/>
      <c r="M57" s="162">
        <f>SUM(M58:M59)</f>
        <v>0</v>
      </c>
      <c r="N57" s="162"/>
      <c r="O57" s="162">
        <f>SUM(O58:O59)</f>
        <v>0</v>
      </c>
      <c r="P57" s="162"/>
      <c r="Q57" s="162">
        <f>SUM(Q58:Q59)</f>
        <v>7.0000000000000007E-2</v>
      </c>
      <c r="R57" s="162"/>
      <c r="S57" s="162"/>
      <c r="T57" s="162"/>
      <c r="U57" s="162"/>
      <c r="V57" s="162">
        <f>SUM(V58:V59)</f>
        <v>0.73</v>
      </c>
      <c r="W57" s="162"/>
      <c r="X57" s="162"/>
      <c r="AG57" t="s">
        <v>108</v>
      </c>
    </row>
    <row r="58" spans="1:60" outlineLevel="1" x14ac:dyDescent="0.2">
      <c r="A58" s="169">
        <v>18</v>
      </c>
      <c r="B58" s="170" t="s">
        <v>183</v>
      </c>
      <c r="C58" s="184" t="s">
        <v>184</v>
      </c>
      <c r="D58" s="171" t="s">
        <v>126</v>
      </c>
      <c r="E58" s="172">
        <v>3.6707999999999998</v>
      </c>
      <c r="F58" s="173"/>
      <c r="G58" s="174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8">
        <v>0</v>
      </c>
      <c r="O58" s="158">
        <f>ROUND(E58*N58,2)</f>
        <v>0</v>
      </c>
      <c r="P58" s="158">
        <v>1.7999999999999999E-2</v>
      </c>
      <c r="Q58" s="158">
        <f>ROUND(E58*P58,2)</f>
        <v>7.0000000000000007E-2</v>
      </c>
      <c r="R58" s="158"/>
      <c r="S58" s="158" t="s">
        <v>112</v>
      </c>
      <c r="T58" s="158" t="s">
        <v>113</v>
      </c>
      <c r="U58" s="158">
        <v>0.2</v>
      </c>
      <c r="V58" s="158">
        <f>ROUND(E58*U58,2)</f>
        <v>0.73</v>
      </c>
      <c r="W58" s="158"/>
      <c r="X58" s="158" t="s">
        <v>114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185</v>
      </c>
      <c r="D59" s="160"/>
      <c r="E59" s="161">
        <v>3.6707999999999998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3" t="s">
        <v>107</v>
      </c>
      <c r="B60" s="164" t="s">
        <v>69</v>
      </c>
      <c r="C60" s="183" t="s">
        <v>70</v>
      </c>
      <c r="D60" s="165"/>
      <c r="E60" s="166"/>
      <c r="F60" s="167"/>
      <c r="G60" s="168">
        <f>SUMIF(AG61:AG68,"&lt;&gt;NOR",G61:G68)</f>
        <v>0</v>
      </c>
      <c r="H60" s="162"/>
      <c r="I60" s="162">
        <f>SUM(I61:I68)</f>
        <v>0</v>
      </c>
      <c r="J60" s="162"/>
      <c r="K60" s="162">
        <f>SUM(K61:K68)</f>
        <v>0</v>
      </c>
      <c r="L60" s="162"/>
      <c r="M60" s="162">
        <f>SUM(M61:M68)</f>
        <v>0</v>
      </c>
      <c r="N60" s="162"/>
      <c r="O60" s="162">
        <f>SUM(O61:O68)</f>
        <v>0.48</v>
      </c>
      <c r="P60" s="162"/>
      <c r="Q60" s="162">
        <f>SUM(Q61:Q68)</f>
        <v>0</v>
      </c>
      <c r="R60" s="162"/>
      <c r="S60" s="162"/>
      <c r="T60" s="162"/>
      <c r="U60" s="162"/>
      <c r="V60" s="162">
        <f>SUM(V61:V68)</f>
        <v>0</v>
      </c>
      <c r="W60" s="162"/>
      <c r="X60" s="162"/>
      <c r="AG60" t="s">
        <v>108</v>
      </c>
    </row>
    <row r="61" spans="1:60" ht="22.5" outlineLevel="1" x14ac:dyDescent="0.2">
      <c r="A61" s="169">
        <v>19</v>
      </c>
      <c r="B61" s="170" t="s">
        <v>186</v>
      </c>
      <c r="C61" s="184" t="s">
        <v>187</v>
      </c>
      <c r="D61" s="171" t="s">
        <v>188</v>
      </c>
      <c r="E61" s="172">
        <v>4</v>
      </c>
      <c r="F61" s="173"/>
      <c r="G61" s="174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0.12</v>
      </c>
      <c r="O61" s="158">
        <f>ROUND(E61*N61,2)</f>
        <v>0.48</v>
      </c>
      <c r="P61" s="158">
        <v>0</v>
      </c>
      <c r="Q61" s="158">
        <f>ROUND(E61*P61,2)</f>
        <v>0</v>
      </c>
      <c r="R61" s="158"/>
      <c r="S61" s="158" t="s">
        <v>140</v>
      </c>
      <c r="T61" s="158" t="s">
        <v>113</v>
      </c>
      <c r="U61" s="158">
        <v>0</v>
      </c>
      <c r="V61" s="158">
        <f>ROUND(E61*U61,2)</f>
        <v>0</v>
      </c>
      <c r="W61" s="158"/>
      <c r="X61" s="158" t="s">
        <v>114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189</v>
      </c>
      <c r="D62" s="160"/>
      <c r="E62" s="161">
        <v>4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190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117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55"/>
      <c r="B64" s="156"/>
      <c r="C64" s="185" t="s">
        <v>191</v>
      </c>
      <c r="D64" s="160"/>
      <c r="E64" s="161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117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192</v>
      </c>
      <c r="D65" s="160"/>
      <c r="E65" s="161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55"/>
      <c r="B66" s="156"/>
      <c r="C66" s="185" t="s">
        <v>193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194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>
        <v>20</v>
      </c>
      <c r="B68" s="156" t="s">
        <v>195</v>
      </c>
      <c r="C68" s="187" t="s">
        <v>196</v>
      </c>
      <c r="D68" s="157" t="s">
        <v>0</v>
      </c>
      <c r="E68" s="181"/>
      <c r="F68" s="159"/>
      <c r="G68" s="158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8">
        <v>0</v>
      </c>
      <c r="O68" s="158">
        <f>ROUND(E68*N68,2)</f>
        <v>0</v>
      </c>
      <c r="P68" s="158">
        <v>0</v>
      </c>
      <c r="Q68" s="158">
        <f>ROUND(E68*P68,2)</f>
        <v>0</v>
      </c>
      <c r="R68" s="158"/>
      <c r="S68" s="158" t="s">
        <v>112</v>
      </c>
      <c r="T68" s="158" t="s">
        <v>113</v>
      </c>
      <c r="U68" s="158">
        <v>0</v>
      </c>
      <c r="V68" s="158">
        <f>ROUND(E68*U68,2)</f>
        <v>0</v>
      </c>
      <c r="W68" s="158"/>
      <c r="X68" s="158" t="s">
        <v>181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182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3" t="s">
        <v>107</v>
      </c>
      <c r="B69" s="164" t="s">
        <v>71</v>
      </c>
      <c r="C69" s="183" t="s">
        <v>72</v>
      </c>
      <c r="D69" s="165"/>
      <c r="E69" s="166"/>
      <c r="F69" s="167"/>
      <c r="G69" s="168">
        <f>SUMIF(AG70:AG71,"&lt;&gt;NOR",G70:G71)</f>
        <v>0</v>
      </c>
      <c r="H69" s="162"/>
      <c r="I69" s="162">
        <f>SUM(I70:I71)</f>
        <v>0</v>
      </c>
      <c r="J69" s="162"/>
      <c r="K69" s="162">
        <f>SUM(K70:K71)</f>
        <v>0</v>
      </c>
      <c r="L69" s="162"/>
      <c r="M69" s="162">
        <f>SUM(M70:M71)</f>
        <v>0</v>
      </c>
      <c r="N69" s="162"/>
      <c r="O69" s="162">
        <f>SUM(O70:O71)</f>
        <v>0</v>
      </c>
      <c r="P69" s="162"/>
      <c r="Q69" s="162">
        <f>SUM(Q70:Q71)</f>
        <v>0</v>
      </c>
      <c r="R69" s="162"/>
      <c r="S69" s="162"/>
      <c r="T69" s="162"/>
      <c r="U69" s="162"/>
      <c r="V69" s="162">
        <f>SUM(V70:V71)</f>
        <v>0</v>
      </c>
      <c r="W69" s="162"/>
      <c r="X69" s="162"/>
      <c r="AG69" t="s">
        <v>108</v>
      </c>
    </row>
    <row r="70" spans="1:60" outlineLevel="1" x14ac:dyDescent="0.2">
      <c r="A70" s="169">
        <v>21</v>
      </c>
      <c r="B70" s="170" t="s">
        <v>197</v>
      </c>
      <c r="C70" s="184" t="s">
        <v>198</v>
      </c>
      <c r="D70" s="171" t="s">
        <v>199</v>
      </c>
      <c r="E70" s="172">
        <v>4</v>
      </c>
      <c r="F70" s="173"/>
      <c r="G70" s="174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2.9999999999999997E-4</v>
      </c>
      <c r="O70" s="158">
        <f>ROUND(E70*N70,2)</f>
        <v>0</v>
      </c>
      <c r="P70" s="158">
        <v>0</v>
      </c>
      <c r="Q70" s="158">
        <f>ROUND(E70*P70,2)</f>
        <v>0</v>
      </c>
      <c r="R70" s="158"/>
      <c r="S70" s="158" t="s">
        <v>140</v>
      </c>
      <c r="T70" s="158" t="s">
        <v>113</v>
      </c>
      <c r="U70" s="158">
        <v>0</v>
      </c>
      <c r="V70" s="158">
        <f>ROUND(E70*U70,2)</f>
        <v>0</v>
      </c>
      <c r="W70" s="158"/>
      <c r="X70" s="158" t="s">
        <v>114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200</v>
      </c>
      <c r="D71" s="160"/>
      <c r="E71" s="161">
        <v>4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3" t="s">
        <v>107</v>
      </c>
      <c r="B72" s="164" t="s">
        <v>73</v>
      </c>
      <c r="C72" s="183" t="s">
        <v>74</v>
      </c>
      <c r="D72" s="165"/>
      <c r="E72" s="166"/>
      <c r="F72" s="167"/>
      <c r="G72" s="168">
        <f>SUMIF(AG73:AG74,"&lt;&gt;NOR",G73:G74)</f>
        <v>0</v>
      </c>
      <c r="H72" s="162"/>
      <c r="I72" s="162">
        <f>SUM(I73:I74)</f>
        <v>0</v>
      </c>
      <c r="J72" s="162"/>
      <c r="K72" s="162">
        <f>SUM(K73:K74)</f>
        <v>0</v>
      </c>
      <c r="L72" s="162"/>
      <c r="M72" s="162">
        <f>SUM(M73:M74)</f>
        <v>0</v>
      </c>
      <c r="N72" s="162"/>
      <c r="O72" s="162">
        <f>SUM(O73:O74)</f>
        <v>0</v>
      </c>
      <c r="P72" s="162"/>
      <c r="Q72" s="162">
        <f>SUM(Q73:Q74)</f>
        <v>0.04</v>
      </c>
      <c r="R72" s="162"/>
      <c r="S72" s="162"/>
      <c r="T72" s="162"/>
      <c r="U72" s="162"/>
      <c r="V72" s="162">
        <f>SUM(V73:V74)</f>
        <v>3.72</v>
      </c>
      <c r="W72" s="162"/>
      <c r="X72" s="162"/>
      <c r="AG72" t="s">
        <v>108</v>
      </c>
    </row>
    <row r="73" spans="1:60" ht="33.75" outlineLevel="1" x14ac:dyDescent="0.2">
      <c r="A73" s="169">
        <v>22</v>
      </c>
      <c r="B73" s="170" t="s">
        <v>201</v>
      </c>
      <c r="C73" s="184" t="s">
        <v>202</v>
      </c>
      <c r="D73" s="171" t="s">
        <v>203</v>
      </c>
      <c r="E73" s="172">
        <v>3.8396400000000002</v>
      </c>
      <c r="F73" s="173"/>
      <c r="G73" s="174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8">
        <v>1.1900000000000001E-3</v>
      </c>
      <c r="O73" s="158">
        <f>ROUND(E73*N73,2)</f>
        <v>0</v>
      </c>
      <c r="P73" s="158">
        <v>0.01</v>
      </c>
      <c r="Q73" s="158">
        <f>ROUND(E73*P73,2)</f>
        <v>0.04</v>
      </c>
      <c r="R73" s="158"/>
      <c r="S73" s="158" t="s">
        <v>140</v>
      </c>
      <c r="T73" s="158" t="s">
        <v>113</v>
      </c>
      <c r="U73" s="158">
        <v>0.97</v>
      </c>
      <c r="V73" s="158">
        <f>ROUND(E73*U73,2)</f>
        <v>3.72</v>
      </c>
      <c r="W73" s="158"/>
      <c r="X73" s="158" t="s">
        <v>114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55"/>
      <c r="B74" s="156"/>
      <c r="C74" s="185" t="s">
        <v>204</v>
      </c>
      <c r="D74" s="160"/>
      <c r="E74" s="161">
        <v>3.8396400000000002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117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3" t="s">
        <v>107</v>
      </c>
      <c r="B75" s="164" t="s">
        <v>75</v>
      </c>
      <c r="C75" s="183" t="s">
        <v>76</v>
      </c>
      <c r="D75" s="165"/>
      <c r="E75" s="166"/>
      <c r="F75" s="167"/>
      <c r="G75" s="168">
        <f>SUMIF(AG76:AG79,"&lt;&gt;NOR",G76:G79)</f>
        <v>0</v>
      </c>
      <c r="H75" s="162"/>
      <c r="I75" s="162">
        <f>SUM(I76:I79)</f>
        <v>0</v>
      </c>
      <c r="J75" s="162"/>
      <c r="K75" s="162">
        <f>SUM(K76:K79)</f>
        <v>0</v>
      </c>
      <c r="L75" s="162"/>
      <c r="M75" s="162">
        <f>SUM(M76:M79)</f>
        <v>0</v>
      </c>
      <c r="N75" s="162"/>
      <c r="O75" s="162">
        <f>SUM(O76:O79)</f>
        <v>0.01</v>
      </c>
      <c r="P75" s="162"/>
      <c r="Q75" s="162">
        <f>SUM(Q76:Q79)</f>
        <v>0</v>
      </c>
      <c r="R75" s="162"/>
      <c r="S75" s="162"/>
      <c r="T75" s="162"/>
      <c r="U75" s="162"/>
      <c r="V75" s="162">
        <f>SUM(V76:V79)</f>
        <v>3.09</v>
      </c>
      <c r="W75" s="162"/>
      <c r="X75" s="162"/>
      <c r="AG75" t="s">
        <v>108</v>
      </c>
    </row>
    <row r="76" spans="1:60" outlineLevel="1" x14ac:dyDescent="0.2">
      <c r="A76" s="169">
        <v>23</v>
      </c>
      <c r="B76" s="170" t="s">
        <v>205</v>
      </c>
      <c r="C76" s="184" t="s">
        <v>206</v>
      </c>
      <c r="D76" s="171" t="s">
        <v>126</v>
      </c>
      <c r="E76" s="172">
        <v>23</v>
      </c>
      <c r="F76" s="173"/>
      <c r="G76" s="174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6.9999999999999994E-5</v>
      </c>
      <c r="O76" s="158">
        <f>ROUND(E76*N76,2)</f>
        <v>0</v>
      </c>
      <c r="P76" s="158">
        <v>0</v>
      </c>
      <c r="Q76" s="158">
        <f>ROUND(E76*P76,2)</f>
        <v>0</v>
      </c>
      <c r="R76" s="158"/>
      <c r="S76" s="158" t="s">
        <v>112</v>
      </c>
      <c r="T76" s="158" t="s">
        <v>113</v>
      </c>
      <c r="U76" s="158">
        <v>3.2480000000000002E-2</v>
      </c>
      <c r="V76" s="158">
        <f>ROUND(E76*U76,2)</f>
        <v>0.75</v>
      </c>
      <c r="W76" s="158"/>
      <c r="X76" s="158" t="s">
        <v>114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115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207</v>
      </c>
      <c r="D77" s="160"/>
      <c r="E77" s="161">
        <v>23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9">
        <v>24</v>
      </c>
      <c r="B78" s="170" t="s">
        <v>208</v>
      </c>
      <c r="C78" s="184" t="s">
        <v>209</v>
      </c>
      <c r="D78" s="171" t="s">
        <v>126</v>
      </c>
      <c r="E78" s="172">
        <v>23</v>
      </c>
      <c r="F78" s="173"/>
      <c r="G78" s="174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2.2000000000000001E-4</v>
      </c>
      <c r="O78" s="158">
        <f>ROUND(E78*N78,2)</f>
        <v>0.01</v>
      </c>
      <c r="P78" s="158">
        <v>0</v>
      </c>
      <c r="Q78" s="158">
        <f>ROUND(E78*P78,2)</f>
        <v>0</v>
      </c>
      <c r="R78" s="158"/>
      <c r="S78" s="158" t="s">
        <v>112</v>
      </c>
      <c r="T78" s="158" t="s">
        <v>113</v>
      </c>
      <c r="U78" s="158">
        <v>0.10191</v>
      </c>
      <c r="V78" s="158">
        <f>ROUND(E78*U78,2)</f>
        <v>2.34</v>
      </c>
      <c r="W78" s="158"/>
      <c r="X78" s="158" t="s">
        <v>114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210</v>
      </c>
      <c r="D79" s="160"/>
      <c r="E79" s="161">
        <v>23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3" t="s">
        <v>107</v>
      </c>
      <c r="B80" s="164" t="s">
        <v>77</v>
      </c>
      <c r="C80" s="183" t="s">
        <v>78</v>
      </c>
      <c r="D80" s="165"/>
      <c r="E80" s="166"/>
      <c r="F80" s="167"/>
      <c r="G80" s="168">
        <f>SUMIF(AG81:AG90,"&lt;&gt;NOR",G81:G90)</f>
        <v>0</v>
      </c>
      <c r="H80" s="162"/>
      <c r="I80" s="162">
        <f>SUM(I81:I90)</f>
        <v>0</v>
      </c>
      <c r="J80" s="162"/>
      <c r="K80" s="162">
        <f>SUM(K81:K90)</f>
        <v>0</v>
      </c>
      <c r="L80" s="162"/>
      <c r="M80" s="162">
        <f>SUM(M81:M90)</f>
        <v>0</v>
      </c>
      <c r="N80" s="162"/>
      <c r="O80" s="162">
        <f>SUM(O81:O90)</f>
        <v>0</v>
      </c>
      <c r="P80" s="162"/>
      <c r="Q80" s="162">
        <f>SUM(Q81:Q90)</f>
        <v>0</v>
      </c>
      <c r="R80" s="162"/>
      <c r="S80" s="162"/>
      <c r="T80" s="162"/>
      <c r="U80" s="162"/>
      <c r="V80" s="162">
        <f>SUM(V81:V90)</f>
        <v>9.77</v>
      </c>
      <c r="W80" s="162"/>
      <c r="X80" s="162"/>
      <c r="AG80" t="s">
        <v>108</v>
      </c>
    </row>
    <row r="81" spans="1:60" outlineLevel="1" x14ac:dyDescent="0.2">
      <c r="A81" s="169">
        <v>25</v>
      </c>
      <c r="B81" s="170" t="s">
        <v>211</v>
      </c>
      <c r="C81" s="184" t="s">
        <v>212</v>
      </c>
      <c r="D81" s="171" t="s">
        <v>120</v>
      </c>
      <c r="E81" s="172">
        <v>0.46206999999999998</v>
      </c>
      <c r="F81" s="173"/>
      <c r="G81" s="174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8">
        <v>0</v>
      </c>
      <c r="O81" s="158">
        <f>ROUND(E81*N81,2)</f>
        <v>0</v>
      </c>
      <c r="P81" s="158">
        <v>0</v>
      </c>
      <c r="Q81" s="158">
        <f>ROUND(E81*P81,2)</f>
        <v>0</v>
      </c>
      <c r="R81" s="158"/>
      <c r="S81" s="158" t="s">
        <v>112</v>
      </c>
      <c r="T81" s="158" t="s">
        <v>113</v>
      </c>
      <c r="U81" s="158">
        <v>0</v>
      </c>
      <c r="V81" s="158">
        <f>ROUND(E81*U81,2)</f>
        <v>0</v>
      </c>
      <c r="W81" s="158"/>
      <c r="X81" s="158" t="s">
        <v>114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5" t="s">
        <v>213</v>
      </c>
      <c r="D82" s="160"/>
      <c r="E82" s="161">
        <v>0.39600000000000002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117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5" t="s">
        <v>214</v>
      </c>
      <c r="D83" s="160"/>
      <c r="E83" s="161">
        <v>6.6070000000000004E-2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117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5">
        <v>26</v>
      </c>
      <c r="B84" s="176" t="s">
        <v>215</v>
      </c>
      <c r="C84" s="186" t="s">
        <v>216</v>
      </c>
      <c r="D84" s="177" t="s">
        <v>120</v>
      </c>
      <c r="E84" s="178">
        <v>2.07497</v>
      </c>
      <c r="F84" s="179"/>
      <c r="G84" s="180">
        <f t="shared" ref="G84:G90" si="0">ROUND(E84*F84,2)</f>
        <v>0</v>
      </c>
      <c r="H84" s="159"/>
      <c r="I84" s="158">
        <f t="shared" ref="I84:I90" si="1">ROUND(E84*H84,2)</f>
        <v>0</v>
      </c>
      <c r="J84" s="159"/>
      <c r="K84" s="158">
        <f t="shared" ref="K84:K90" si="2">ROUND(E84*J84,2)</f>
        <v>0</v>
      </c>
      <c r="L84" s="158">
        <v>21</v>
      </c>
      <c r="M84" s="158">
        <f t="shared" ref="M84:M90" si="3">G84*(1+L84/100)</f>
        <v>0</v>
      </c>
      <c r="N84" s="158">
        <v>0</v>
      </c>
      <c r="O84" s="158">
        <f t="shared" ref="O84:O90" si="4">ROUND(E84*N84,2)</f>
        <v>0</v>
      </c>
      <c r="P84" s="158">
        <v>0</v>
      </c>
      <c r="Q84" s="158">
        <f t="shared" ref="Q84:Q90" si="5">ROUND(E84*P84,2)</f>
        <v>0</v>
      </c>
      <c r="R84" s="158"/>
      <c r="S84" s="158" t="s">
        <v>140</v>
      </c>
      <c r="T84" s="158" t="s">
        <v>113</v>
      </c>
      <c r="U84" s="158">
        <v>1.2</v>
      </c>
      <c r="V84" s="158">
        <f t="shared" ref="V84:V90" si="6">ROUND(E84*U84,2)</f>
        <v>2.4900000000000002</v>
      </c>
      <c r="W84" s="158"/>
      <c r="X84" s="158" t="s">
        <v>217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218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5">
        <v>27</v>
      </c>
      <c r="B85" s="176" t="s">
        <v>219</v>
      </c>
      <c r="C85" s="186" t="s">
        <v>220</v>
      </c>
      <c r="D85" s="177" t="s">
        <v>120</v>
      </c>
      <c r="E85" s="178">
        <v>2.07497</v>
      </c>
      <c r="F85" s="179"/>
      <c r="G85" s="180">
        <f t="shared" si="0"/>
        <v>0</v>
      </c>
      <c r="H85" s="159"/>
      <c r="I85" s="158">
        <f t="shared" si="1"/>
        <v>0</v>
      </c>
      <c r="J85" s="159"/>
      <c r="K85" s="158">
        <f t="shared" si="2"/>
        <v>0</v>
      </c>
      <c r="L85" s="158">
        <v>21</v>
      </c>
      <c r="M85" s="158">
        <f t="shared" si="3"/>
        <v>0</v>
      </c>
      <c r="N85" s="158">
        <v>0</v>
      </c>
      <c r="O85" s="158">
        <f t="shared" si="4"/>
        <v>0</v>
      </c>
      <c r="P85" s="158">
        <v>0</v>
      </c>
      <c r="Q85" s="158">
        <f t="shared" si="5"/>
        <v>0</v>
      </c>
      <c r="R85" s="158"/>
      <c r="S85" s="158" t="s">
        <v>112</v>
      </c>
      <c r="T85" s="158" t="s">
        <v>113</v>
      </c>
      <c r="U85" s="158">
        <v>1.972</v>
      </c>
      <c r="V85" s="158">
        <f t="shared" si="6"/>
        <v>4.09</v>
      </c>
      <c r="W85" s="158"/>
      <c r="X85" s="158" t="s">
        <v>217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218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5">
        <v>28</v>
      </c>
      <c r="B86" s="176" t="s">
        <v>221</v>
      </c>
      <c r="C86" s="186" t="s">
        <v>222</v>
      </c>
      <c r="D86" s="177" t="s">
        <v>120</v>
      </c>
      <c r="E86" s="178">
        <v>2.07497</v>
      </c>
      <c r="F86" s="179"/>
      <c r="G86" s="180">
        <f t="shared" si="0"/>
        <v>0</v>
      </c>
      <c r="H86" s="159"/>
      <c r="I86" s="158">
        <f t="shared" si="1"/>
        <v>0</v>
      </c>
      <c r="J86" s="159"/>
      <c r="K86" s="158">
        <f t="shared" si="2"/>
        <v>0</v>
      </c>
      <c r="L86" s="158">
        <v>21</v>
      </c>
      <c r="M86" s="158">
        <f t="shared" si="3"/>
        <v>0</v>
      </c>
      <c r="N86" s="158">
        <v>0</v>
      </c>
      <c r="O86" s="158">
        <f t="shared" si="4"/>
        <v>0</v>
      </c>
      <c r="P86" s="158">
        <v>0</v>
      </c>
      <c r="Q86" s="158">
        <f t="shared" si="5"/>
        <v>0</v>
      </c>
      <c r="R86" s="158"/>
      <c r="S86" s="158" t="s">
        <v>112</v>
      </c>
      <c r="T86" s="158" t="s">
        <v>113</v>
      </c>
      <c r="U86" s="158">
        <v>0.49</v>
      </c>
      <c r="V86" s="158">
        <f t="shared" si="6"/>
        <v>1.02</v>
      </c>
      <c r="W86" s="158"/>
      <c r="X86" s="158" t="s">
        <v>217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218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5">
        <v>29</v>
      </c>
      <c r="B87" s="176" t="s">
        <v>223</v>
      </c>
      <c r="C87" s="186" t="s">
        <v>224</v>
      </c>
      <c r="D87" s="177" t="s">
        <v>120</v>
      </c>
      <c r="E87" s="178">
        <v>33.199579999999997</v>
      </c>
      <c r="F87" s="179"/>
      <c r="G87" s="180">
        <f t="shared" si="0"/>
        <v>0</v>
      </c>
      <c r="H87" s="159"/>
      <c r="I87" s="158">
        <f t="shared" si="1"/>
        <v>0</v>
      </c>
      <c r="J87" s="159"/>
      <c r="K87" s="158">
        <f t="shared" si="2"/>
        <v>0</v>
      </c>
      <c r="L87" s="158">
        <v>21</v>
      </c>
      <c r="M87" s="158">
        <f t="shared" si="3"/>
        <v>0</v>
      </c>
      <c r="N87" s="158">
        <v>0</v>
      </c>
      <c r="O87" s="158">
        <f t="shared" si="4"/>
        <v>0</v>
      </c>
      <c r="P87" s="158">
        <v>0</v>
      </c>
      <c r="Q87" s="158">
        <f t="shared" si="5"/>
        <v>0</v>
      </c>
      <c r="R87" s="158"/>
      <c r="S87" s="158" t="s">
        <v>112</v>
      </c>
      <c r="T87" s="158" t="s">
        <v>113</v>
      </c>
      <c r="U87" s="158">
        <v>0</v>
      </c>
      <c r="V87" s="158">
        <f t="shared" si="6"/>
        <v>0</v>
      </c>
      <c r="W87" s="158"/>
      <c r="X87" s="158" t="s">
        <v>217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218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5">
        <v>30</v>
      </c>
      <c r="B88" s="176" t="s">
        <v>225</v>
      </c>
      <c r="C88" s="186" t="s">
        <v>226</v>
      </c>
      <c r="D88" s="177" t="s">
        <v>120</v>
      </c>
      <c r="E88" s="178">
        <v>2.07497</v>
      </c>
      <c r="F88" s="179"/>
      <c r="G88" s="180">
        <f t="shared" si="0"/>
        <v>0</v>
      </c>
      <c r="H88" s="159"/>
      <c r="I88" s="158">
        <f t="shared" si="1"/>
        <v>0</v>
      </c>
      <c r="J88" s="159"/>
      <c r="K88" s="158">
        <f t="shared" si="2"/>
        <v>0</v>
      </c>
      <c r="L88" s="158">
        <v>21</v>
      </c>
      <c r="M88" s="158">
        <f t="shared" si="3"/>
        <v>0</v>
      </c>
      <c r="N88" s="158">
        <v>0</v>
      </c>
      <c r="O88" s="158">
        <f t="shared" si="4"/>
        <v>0</v>
      </c>
      <c r="P88" s="158">
        <v>0</v>
      </c>
      <c r="Q88" s="158">
        <f t="shared" si="5"/>
        <v>0</v>
      </c>
      <c r="R88" s="158"/>
      <c r="S88" s="158" t="s">
        <v>112</v>
      </c>
      <c r="T88" s="158" t="s">
        <v>113</v>
      </c>
      <c r="U88" s="158">
        <v>0.94</v>
      </c>
      <c r="V88" s="158">
        <f t="shared" si="6"/>
        <v>1.95</v>
      </c>
      <c r="W88" s="158"/>
      <c r="X88" s="158" t="s">
        <v>217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218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5">
        <v>31</v>
      </c>
      <c r="B89" s="176" t="s">
        <v>227</v>
      </c>
      <c r="C89" s="186" t="s">
        <v>228</v>
      </c>
      <c r="D89" s="177" t="s">
        <v>120</v>
      </c>
      <c r="E89" s="178">
        <v>2.07497</v>
      </c>
      <c r="F89" s="179"/>
      <c r="G89" s="180">
        <f t="shared" si="0"/>
        <v>0</v>
      </c>
      <c r="H89" s="159"/>
      <c r="I89" s="158">
        <f t="shared" si="1"/>
        <v>0</v>
      </c>
      <c r="J89" s="159"/>
      <c r="K89" s="158">
        <f t="shared" si="2"/>
        <v>0</v>
      </c>
      <c r="L89" s="158">
        <v>21</v>
      </c>
      <c r="M89" s="158">
        <f t="shared" si="3"/>
        <v>0</v>
      </c>
      <c r="N89" s="158">
        <v>0</v>
      </c>
      <c r="O89" s="158">
        <f t="shared" si="4"/>
        <v>0</v>
      </c>
      <c r="P89" s="158">
        <v>0</v>
      </c>
      <c r="Q89" s="158">
        <f t="shared" si="5"/>
        <v>0</v>
      </c>
      <c r="R89" s="158"/>
      <c r="S89" s="158" t="s">
        <v>112</v>
      </c>
      <c r="T89" s="158" t="s">
        <v>113</v>
      </c>
      <c r="U89" s="158">
        <v>0.105</v>
      </c>
      <c r="V89" s="158">
        <f t="shared" si="6"/>
        <v>0.22</v>
      </c>
      <c r="W89" s="158"/>
      <c r="X89" s="158" t="s">
        <v>217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218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5">
        <v>32</v>
      </c>
      <c r="B90" s="176" t="s">
        <v>229</v>
      </c>
      <c r="C90" s="186" t="s">
        <v>230</v>
      </c>
      <c r="D90" s="177" t="s">
        <v>120</v>
      </c>
      <c r="E90" s="178">
        <v>2.07497</v>
      </c>
      <c r="F90" s="179"/>
      <c r="G90" s="180">
        <f t="shared" si="0"/>
        <v>0</v>
      </c>
      <c r="H90" s="159"/>
      <c r="I90" s="158">
        <f t="shared" si="1"/>
        <v>0</v>
      </c>
      <c r="J90" s="159"/>
      <c r="K90" s="158">
        <f t="shared" si="2"/>
        <v>0</v>
      </c>
      <c r="L90" s="158">
        <v>21</v>
      </c>
      <c r="M90" s="158">
        <f t="shared" si="3"/>
        <v>0</v>
      </c>
      <c r="N90" s="158">
        <v>0</v>
      </c>
      <c r="O90" s="158">
        <f t="shared" si="4"/>
        <v>0</v>
      </c>
      <c r="P90" s="158">
        <v>0</v>
      </c>
      <c r="Q90" s="158">
        <f t="shared" si="5"/>
        <v>0</v>
      </c>
      <c r="R90" s="158"/>
      <c r="S90" s="158" t="s">
        <v>112</v>
      </c>
      <c r="T90" s="158" t="s">
        <v>113</v>
      </c>
      <c r="U90" s="158">
        <v>0</v>
      </c>
      <c r="V90" s="158">
        <f t="shared" si="6"/>
        <v>0</v>
      </c>
      <c r="W90" s="158"/>
      <c r="X90" s="158" t="s">
        <v>217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218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63" t="s">
        <v>107</v>
      </c>
      <c r="B91" s="164" t="s">
        <v>80</v>
      </c>
      <c r="C91" s="183" t="s">
        <v>29</v>
      </c>
      <c r="D91" s="165"/>
      <c r="E91" s="166"/>
      <c r="F91" s="167"/>
      <c r="G91" s="168">
        <f>SUMIF(AG92:AG92,"&lt;&gt;NOR",G92:G92)</f>
        <v>0</v>
      </c>
      <c r="H91" s="162"/>
      <c r="I91" s="162">
        <f>SUM(I92:I92)</f>
        <v>0</v>
      </c>
      <c r="J91" s="162"/>
      <c r="K91" s="162">
        <f>SUM(K92:K92)</f>
        <v>0</v>
      </c>
      <c r="L91" s="162"/>
      <c r="M91" s="162">
        <f>SUM(M92:M92)</f>
        <v>0</v>
      </c>
      <c r="N91" s="162"/>
      <c r="O91" s="162">
        <f>SUM(O92:O92)</f>
        <v>0</v>
      </c>
      <c r="P91" s="162"/>
      <c r="Q91" s="162">
        <f>SUM(Q92:Q92)</f>
        <v>0</v>
      </c>
      <c r="R91" s="162"/>
      <c r="S91" s="162"/>
      <c r="T91" s="162"/>
      <c r="U91" s="162"/>
      <c r="V91" s="162">
        <f>SUM(V92:V92)</f>
        <v>0</v>
      </c>
      <c r="W91" s="162"/>
      <c r="X91" s="162"/>
      <c r="AG91" t="s">
        <v>108</v>
      </c>
    </row>
    <row r="92" spans="1:60" outlineLevel="1" x14ac:dyDescent="0.2">
      <c r="A92" s="169">
        <v>33</v>
      </c>
      <c r="B92" s="170" t="s">
        <v>231</v>
      </c>
      <c r="C92" s="184" t="s">
        <v>232</v>
      </c>
      <c r="D92" s="171" t="s">
        <v>233</v>
      </c>
      <c r="E92" s="172">
        <v>1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8">
        <v>0</v>
      </c>
      <c r="O92" s="158">
        <f>ROUND(E92*N92,2)</f>
        <v>0</v>
      </c>
      <c r="P92" s="158">
        <v>0</v>
      </c>
      <c r="Q92" s="158">
        <f>ROUND(E92*P92,2)</f>
        <v>0</v>
      </c>
      <c r="R92" s="158"/>
      <c r="S92" s="158" t="s">
        <v>112</v>
      </c>
      <c r="T92" s="158" t="s">
        <v>113</v>
      </c>
      <c r="U92" s="158">
        <v>0</v>
      </c>
      <c r="V92" s="158">
        <f>ROUND(E92*U92,2)</f>
        <v>0</v>
      </c>
      <c r="W92" s="158"/>
      <c r="X92" s="158" t="s">
        <v>234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235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3"/>
      <c r="B93" s="4"/>
      <c r="C93" s="188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v>15</v>
      </c>
      <c r="AF93">
        <v>21</v>
      </c>
      <c r="AG93" t="s">
        <v>94</v>
      </c>
    </row>
    <row r="94" spans="1:60" x14ac:dyDescent="0.2">
      <c r="A94" s="151"/>
      <c r="B94" s="152" t="s">
        <v>31</v>
      </c>
      <c r="C94" s="189"/>
      <c r="D94" s="153"/>
      <c r="E94" s="154"/>
      <c r="F94" s="154"/>
      <c r="G94" s="182">
        <f>G8+G24+G35+G38+G42+G55+G57+G60+G69+G72+G75+G80+G91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f>SUMIF(L7:L92,AE93,G7:G92)</f>
        <v>0</v>
      </c>
      <c r="AF94">
        <f>SUMIF(L7:L92,AF93,G7:G92)</f>
        <v>0</v>
      </c>
      <c r="AG94" t="s">
        <v>236</v>
      </c>
    </row>
    <row r="95" spans="1:60" x14ac:dyDescent="0.2">
      <c r="A95" s="3"/>
      <c r="B95" s="4"/>
      <c r="C95" s="188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3"/>
      <c r="B96" s="4"/>
      <c r="C96" s="188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255" t="s">
        <v>237</v>
      </c>
      <c r="B97" s="255"/>
      <c r="C97" s="256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A98" s="257"/>
      <c r="B98" s="258"/>
      <c r="C98" s="259"/>
      <c r="D98" s="258"/>
      <c r="E98" s="258"/>
      <c r="F98" s="258"/>
      <c r="G98" s="26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G98" t="s">
        <v>238</v>
      </c>
    </row>
    <row r="99" spans="1:33" x14ac:dyDescent="0.2">
      <c r="A99" s="261"/>
      <c r="B99" s="262"/>
      <c r="C99" s="263"/>
      <c r="D99" s="262"/>
      <c r="E99" s="262"/>
      <c r="F99" s="262"/>
      <c r="G99" s="26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261"/>
      <c r="B100" s="262"/>
      <c r="C100" s="263"/>
      <c r="D100" s="262"/>
      <c r="E100" s="262"/>
      <c r="F100" s="262"/>
      <c r="G100" s="26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61"/>
      <c r="B101" s="262"/>
      <c r="C101" s="263"/>
      <c r="D101" s="262"/>
      <c r="E101" s="262"/>
      <c r="F101" s="262"/>
      <c r="G101" s="26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265"/>
      <c r="B102" s="266"/>
      <c r="C102" s="267"/>
      <c r="D102" s="266"/>
      <c r="E102" s="266"/>
      <c r="F102" s="266"/>
      <c r="G102" s="26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A103" s="3"/>
      <c r="B103" s="4"/>
      <c r="C103" s="188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 x14ac:dyDescent="0.2">
      <c r="C104" s="190"/>
      <c r="D104" s="10"/>
      <c r="AG104" t="s">
        <v>239</v>
      </c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98:G102"/>
    <mergeCell ref="A1:G1"/>
    <mergeCell ref="C2:G2"/>
    <mergeCell ref="C3:G3"/>
    <mergeCell ref="C4:G4"/>
    <mergeCell ref="A97:C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oadresa</vt:lpstr>
      <vt:lpstr>Stavba!Objednatel</vt:lpstr>
      <vt:lpstr>Stavba!Objekt</vt:lpstr>
      <vt:lpstr>'SO01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Stanislav Skřička</cp:lastModifiedBy>
  <cp:lastPrinted>2019-03-19T12:27:02Z</cp:lastPrinted>
  <dcterms:created xsi:type="dcterms:W3CDTF">2009-04-08T07:15:50Z</dcterms:created>
  <dcterms:modified xsi:type="dcterms:W3CDTF">2021-06-23T09:17:00Z</dcterms:modified>
</cp:coreProperties>
</file>